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Veřejné zakázky OŘ ÚL\APPR\2021\65021XXX_Oprava výhybek v uzlu Ústí n.L. hl.n\ZADÁNÍ\Podklady\Kazda\"/>
    </mc:Choice>
  </mc:AlternateContent>
  <bookViews>
    <workbookView xWindow="0" yWindow="0" windowWidth="26625" windowHeight="10995" activeTab="1"/>
  </bookViews>
  <sheets>
    <sheet name="Rekapitulace zakázky" sheetId="1" r:id="rId1"/>
    <sheet name="SO 110 - Kolejové úpravy ..." sheetId="2" r:id="rId2"/>
    <sheet name="Pokyny pro vyplnění" sheetId="3" r:id="rId3"/>
  </sheets>
  <definedNames>
    <definedName name="_xlnm._FilterDatabase" localSheetId="1" hidden="1">'SO 110 - Kolejové úpravy ...'!$C$81:$K$191</definedName>
    <definedName name="_xlnm.Print_Titles" localSheetId="0">'Rekapitulace zakázky'!$52:$52</definedName>
    <definedName name="_xlnm.Print_Titles" localSheetId="1">'SO 110 - Kolejové úpravy ...'!$81:$81</definedName>
    <definedName name="_xlnm.Print_Area" localSheetId="0">'Rekapitulace zakázky'!$D$4:$AO$36,'Rekapitulace zakázky'!$C$42:$AQ$56</definedName>
    <definedName name="_xlnm.Print_Area" localSheetId="1">'SO 110 - Kolejové úpravy ...'!$C$4:$J$39,'SO 110 - Kolejové úpravy ...'!$C$45:$J$63,'SO 110 - Kolejové úpravy ...'!$C$69:$K$191</definedName>
  </definedNames>
  <calcPr calcId="162913"/>
</workbook>
</file>

<file path=xl/calcChain.xml><?xml version="1.0" encoding="utf-8"?>
<calcChain xmlns="http://schemas.openxmlformats.org/spreadsheetml/2006/main">
  <c r="J131" i="2" l="1"/>
  <c r="J85" i="2"/>
  <c r="J37" i="2" l="1"/>
  <c r="J36" i="2"/>
  <c r="AY55" i="1"/>
  <c r="J35" i="2"/>
  <c r="AX55" i="1" s="1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5" i="2"/>
  <c r="BH155" i="2"/>
  <c r="BG155" i="2"/>
  <c r="BF155" i="2"/>
  <c r="T155" i="2"/>
  <c r="R155" i="2"/>
  <c r="P155" i="2"/>
  <c r="BI150" i="2"/>
  <c r="BH150" i="2"/>
  <c r="BG150" i="2"/>
  <c r="BF150" i="2"/>
  <c r="T150" i="2"/>
  <c r="R150" i="2"/>
  <c r="P150" i="2"/>
  <c r="BI145" i="2"/>
  <c r="BH145" i="2"/>
  <c r="BG145" i="2"/>
  <c r="BF145" i="2"/>
  <c r="T145" i="2"/>
  <c r="R145" i="2"/>
  <c r="P145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7" i="2"/>
  <c r="BH117" i="2"/>
  <c r="BG117" i="2"/>
  <c r="BF117" i="2"/>
  <c r="T117" i="2"/>
  <c r="R117" i="2"/>
  <c r="P117" i="2"/>
  <c r="BI115" i="2"/>
  <c r="BH115" i="2"/>
  <c r="BG115" i="2"/>
  <c r="BF115" i="2"/>
  <c r="T115" i="2"/>
  <c r="R115" i="2"/>
  <c r="P115" i="2"/>
  <c r="BI113" i="2"/>
  <c r="BH113" i="2"/>
  <c r="BG113" i="2"/>
  <c r="BF113" i="2"/>
  <c r="T113" i="2"/>
  <c r="R113" i="2"/>
  <c r="P113" i="2"/>
  <c r="BI111" i="2"/>
  <c r="BH111" i="2"/>
  <c r="BG111" i="2"/>
  <c r="BF111" i="2"/>
  <c r="T111" i="2"/>
  <c r="R111" i="2"/>
  <c r="P111" i="2"/>
  <c r="BI109" i="2"/>
  <c r="BH109" i="2"/>
  <c r="BG109" i="2"/>
  <c r="BF109" i="2"/>
  <c r="T109" i="2"/>
  <c r="R109" i="2"/>
  <c r="P109" i="2"/>
  <c r="BI107" i="2"/>
  <c r="BH107" i="2"/>
  <c r="BG107" i="2"/>
  <c r="BF107" i="2"/>
  <c r="T107" i="2"/>
  <c r="R107" i="2"/>
  <c r="P107" i="2"/>
  <c r="BI105" i="2"/>
  <c r="BH105" i="2"/>
  <c r="BG105" i="2"/>
  <c r="BF105" i="2"/>
  <c r="T105" i="2"/>
  <c r="R105" i="2"/>
  <c r="P105" i="2"/>
  <c r="BI103" i="2"/>
  <c r="BH103" i="2"/>
  <c r="BG103" i="2"/>
  <c r="BF103" i="2"/>
  <c r="T103" i="2"/>
  <c r="R103" i="2"/>
  <c r="P103" i="2"/>
  <c r="BI101" i="2"/>
  <c r="BH101" i="2"/>
  <c r="BG101" i="2"/>
  <c r="BF101" i="2"/>
  <c r="T101" i="2"/>
  <c r="R101" i="2"/>
  <c r="P101" i="2"/>
  <c r="BI99" i="2"/>
  <c r="BH99" i="2"/>
  <c r="BG99" i="2"/>
  <c r="BF99" i="2"/>
  <c r="T99" i="2"/>
  <c r="R99" i="2"/>
  <c r="P99" i="2"/>
  <c r="BI97" i="2"/>
  <c r="BH97" i="2"/>
  <c r="BG97" i="2"/>
  <c r="BF97" i="2"/>
  <c r="T97" i="2"/>
  <c r="R97" i="2"/>
  <c r="P97" i="2"/>
  <c r="BI95" i="2"/>
  <c r="BH95" i="2"/>
  <c r="BG95" i="2"/>
  <c r="BF95" i="2"/>
  <c r="T95" i="2"/>
  <c r="R95" i="2"/>
  <c r="P95" i="2"/>
  <c r="BI93" i="2"/>
  <c r="BH93" i="2"/>
  <c r="BG93" i="2"/>
  <c r="BF93" i="2"/>
  <c r="T93" i="2"/>
  <c r="R93" i="2"/>
  <c r="P93" i="2"/>
  <c r="BI91" i="2"/>
  <c r="BH91" i="2"/>
  <c r="BG91" i="2"/>
  <c r="BF91" i="2"/>
  <c r="T91" i="2"/>
  <c r="R91" i="2"/>
  <c r="P91" i="2"/>
  <c r="BI89" i="2"/>
  <c r="BH89" i="2"/>
  <c r="BG89" i="2"/>
  <c r="BF89" i="2"/>
  <c r="T89" i="2"/>
  <c r="R89" i="2"/>
  <c r="P89" i="2"/>
  <c r="BI87" i="2"/>
  <c r="BH87" i="2"/>
  <c r="BG87" i="2"/>
  <c r="BF87" i="2"/>
  <c r="T87" i="2"/>
  <c r="R87" i="2"/>
  <c r="P87" i="2"/>
  <c r="BI85" i="2"/>
  <c r="BH85" i="2"/>
  <c r="BG85" i="2"/>
  <c r="BF85" i="2"/>
  <c r="T85" i="2"/>
  <c r="R85" i="2"/>
  <c r="P85" i="2"/>
  <c r="J79" i="2"/>
  <c r="F79" i="2"/>
  <c r="J78" i="2"/>
  <c r="F78" i="2"/>
  <c r="F76" i="2"/>
  <c r="E74" i="2"/>
  <c r="J55" i="2"/>
  <c r="F55" i="2"/>
  <c r="J54" i="2"/>
  <c r="F54" i="2"/>
  <c r="F52" i="2"/>
  <c r="E50" i="2"/>
  <c r="J12" i="2"/>
  <c r="J52" i="2"/>
  <c r="E7" i="2"/>
  <c r="E72" i="2" s="1"/>
  <c r="L50" i="1"/>
  <c r="AM50" i="1"/>
  <c r="AM49" i="1"/>
  <c r="L49" i="1"/>
  <c r="AM47" i="1"/>
  <c r="L47" i="1"/>
  <c r="L45" i="1"/>
  <c r="L44" i="1"/>
  <c r="BK188" i="2"/>
  <c r="J125" i="2"/>
  <c r="BK121" i="2"/>
  <c r="J119" i="2"/>
  <c r="BK115" i="2"/>
  <c r="BK113" i="2"/>
  <c r="J111" i="2"/>
  <c r="BK109" i="2"/>
  <c r="J105" i="2"/>
  <c r="J101" i="2"/>
  <c r="BK99" i="2"/>
  <c r="J99" i="2"/>
  <c r="BK97" i="2"/>
  <c r="BK93" i="2"/>
  <c r="J91" i="2"/>
  <c r="BK89" i="2"/>
  <c r="BK87" i="2"/>
  <c r="AS54" i="1"/>
  <c r="BK184" i="2"/>
  <c r="J184" i="2"/>
  <c r="BK182" i="2"/>
  <c r="J182" i="2"/>
  <c r="BK180" i="2"/>
  <c r="J180" i="2"/>
  <c r="BK178" i="2"/>
  <c r="J178" i="2"/>
  <c r="J176" i="2"/>
  <c r="BK174" i="2"/>
  <c r="J172" i="2"/>
  <c r="J170" i="2"/>
  <c r="BK168" i="2"/>
  <c r="J168" i="2"/>
  <c r="BK166" i="2"/>
  <c r="J166" i="2"/>
  <c r="BK164" i="2"/>
  <c r="J164" i="2"/>
  <c r="BK162" i="2"/>
  <c r="J162" i="2"/>
  <c r="BK160" i="2"/>
  <c r="BK155" i="2"/>
  <c r="J155" i="2"/>
  <c r="J150" i="2"/>
  <c r="J145" i="2"/>
  <c r="J138" i="2"/>
  <c r="BK136" i="2"/>
  <c r="BK123" i="2"/>
  <c r="J121" i="2"/>
  <c r="J117" i="2"/>
  <c r="J115" i="2"/>
  <c r="J113" i="2"/>
  <c r="J109" i="2"/>
  <c r="J107" i="2"/>
  <c r="J103" i="2"/>
  <c r="BK101" i="2"/>
  <c r="J97" i="2"/>
  <c r="J95" i="2"/>
  <c r="J93" i="2"/>
  <c r="BK91" i="2"/>
  <c r="J160" i="2"/>
  <c r="J188" i="2"/>
  <c r="BK176" i="2"/>
  <c r="J174" i="2"/>
  <c r="BK172" i="2"/>
  <c r="BK150" i="2"/>
  <c r="BK145" i="2"/>
  <c r="BK138" i="2"/>
  <c r="J136" i="2"/>
  <c r="BK134" i="2"/>
  <c r="J134" i="2"/>
  <c r="BK131" i="2"/>
  <c r="BK129" i="2"/>
  <c r="J129" i="2"/>
  <c r="BK127" i="2"/>
  <c r="J127" i="2"/>
  <c r="BK125" i="2"/>
  <c r="J123" i="2"/>
  <c r="BK119" i="2"/>
  <c r="BK117" i="2"/>
  <c r="BK111" i="2"/>
  <c r="BK107" i="2"/>
  <c r="BK105" i="2"/>
  <c r="BK103" i="2"/>
  <c r="BK95" i="2"/>
  <c r="J89" i="2"/>
  <c r="J87" i="2"/>
  <c r="BK85" i="2"/>
  <c r="BK170" i="2"/>
  <c r="P133" i="2" l="1"/>
  <c r="P84" i="2" s="1"/>
  <c r="P83" i="2" s="1"/>
  <c r="P82" i="2" s="1"/>
  <c r="AU55" i="1" s="1"/>
  <c r="AU54" i="1" s="1"/>
  <c r="BK133" i="2"/>
  <c r="J133" i="2" s="1"/>
  <c r="J62" i="2" s="1"/>
  <c r="R133" i="2"/>
  <c r="R84" i="2" s="1"/>
  <c r="R83" i="2" s="1"/>
  <c r="R82" i="2" s="1"/>
  <c r="T133" i="2"/>
  <c r="T84" i="2" s="1"/>
  <c r="T83" i="2" s="1"/>
  <c r="T82" i="2" s="1"/>
  <c r="BE188" i="2"/>
  <c r="J76" i="2"/>
  <c r="BE170" i="2"/>
  <c r="BE176" i="2"/>
  <c r="BE93" i="2"/>
  <c r="BE101" i="2"/>
  <c r="BE109" i="2"/>
  <c r="BE113" i="2"/>
  <c r="BE115" i="2"/>
  <c r="BE125" i="2"/>
  <c r="BE127" i="2"/>
  <c r="BE129" i="2"/>
  <c r="BE131" i="2"/>
  <c r="BE134" i="2"/>
  <c r="BE85" i="2"/>
  <c r="BE97" i="2"/>
  <c r="BE105" i="2"/>
  <c r="BE136" i="2"/>
  <c r="BE138" i="2"/>
  <c r="BE145" i="2"/>
  <c r="BE150" i="2"/>
  <c r="BE155" i="2"/>
  <c r="BE160" i="2"/>
  <c r="BE162" i="2"/>
  <c r="BE164" i="2"/>
  <c r="BE166" i="2"/>
  <c r="BE168" i="2"/>
  <c r="BE172" i="2"/>
  <c r="BE174" i="2"/>
  <c r="BE178" i="2"/>
  <c r="BE180" i="2"/>
  <c r="BE182" i="2"/>
  <c r="BE184" i="2"/>
  <c r="E48" i="2"/>
  <c r="BE87" i="2"/>
  <c r="BE89" i="2"/>
  <c r="BE91" i="2"/>
  <c r="BE95" i="2"/>
  <c r="BE99" i="2"/>
  <c r="BE103" i="2"/>
  <c r="BE107" i="2"/>
  <c r="BE111" i="2"/>
  <c r="BE117" i="2"/>
  <c r="BE119" i="2"/>
  <c r="BE121" i="2"/>
  <c r="BE123" i="2"/>
  <c r="F37" i="2"/>
  <c r="BD55" i="1" s="1"/>
  <c r="BD54" i="1" s="1"/>
  <c r="W33" i="1" s="1"/>
  <c r="F36" i="2"/>
  <c r="BC55" i="1" s="1"/>
  <c r="BC54" i="1" s="1"/>
  <c r="W32" i="1" s="1"/>
  <c r="F35" i="2"/>
  <c r="BB55" i="1" s="1"/>
  <c r="BB54" i="1" s="1"/>
  <c r="AX54" i="1" s="1"/>
  <c r="J34" i="2"/>
  <c r="AW55" i="1" s="1"/>
  <c r="F34" i="2"/>
  <c r="BA55" i="1" s="1"/>
  <c r="BA54" i="1" s="1"/>
  <c r="W30" i="1" s="1"/>
  <c r="BK84" i="2" l="1"/>
  <c r="J84" i="2" s="1"/>
  <c r="J61" i="2" s="1"/>
  <c r="AW54" i="1"/>
  <c r="AK30" i="1" s="1"/>
  <c r="AY54" i="1"/>
  <c r="J33" i="2"/>
  <c r="AV55" i="1" s="1"/>
  <c r="AT55" i="1" s="1"/>
  <c r="W31" i="1"/>
  <c r="F33" i="2"/>
  <c r="AZ55" i="1" s="1"/>
  <c r="AZ54" i="1" s="1"/>
  <c r="W29" i="1" s="1"/>
  <c r="BK83" i="2" l="1"/>
  <c r="J83" i="2" s="1"/>
  <c r="J60" i="2" s="1"/>
  <c r="AV54" i="1"/>
  <c r="AK29" i="1" s="1"/>
  <c r="BK82" i="2" l="1"/>
  <c r="J82" i="2" s="1"/>
  <c r="J59" i="2" s="1"/>
  <c r="AT54" i="1"/>
  <c r="J30" i="2" l="1"/>
  <c r="AG55" i="1" s="1"/>
  <c r="AG54" i="1" s="1"/>
  <c r="AN54" i="1" s="1"/>
  <c r="AN55" i="1" l="1"/>
  <c r="J39" i="2"/>
  <c r="AK26" i="1"/>
  <c r="AK35" i="1" s="1"/>
</calcChain>
</file>

<file path=xl/sharedStrings.xml><?xml version="1.0" encoding="utf-8"?>
<sst xmlns="http://schemas.openxmlformats.org/spreadsheetml/2006/main" count="1742" uniqueCount="509">
  <si>
    <t>Export Komplet</t>
  </si>
  <si>
    <t>VZ</t>
  </si>
  <si>
    <t>2.0</t>
  </si>
  <si>
    <t/>
  </si>
  <si>
    <t>False</t>
  </si>
  <si>
    <t>{a413aaff-b094-4fef-8400-1ad24bc4849f}</t>
  </si>
  <si>
    <t>&gt;&gt;  skryté sloupce  &lt;&lt;</t>
  </si>
  <si>
    <t>0,01</t>
  </si>
  <si>
    <t>21</t>
  </si>
  <si>
    <t>15</t>
  </si>
  <si>
    <t>REKAPITULACE ZAKÁZKY</t>
  </si>
  <si>
    <t>v ---  níže se nacházejí doplnkové a pomocné údaje k sestavám  --- v</t>
  </si>
  <si>
    <t>0,001</t>
  </si>
  <si>
    <t>Kód:</t>
  </si>
  <si>
    <t>0</t>
  </si>
  <si>
    <t>Zakázka:</t>
  </si>
  <si>
    <t>Oprava výhybek v uzlu Ústí n. L. hl.n.</t>
  </si>
  <si>
    <t>KSO:</t>
  </si>
  <si>
    <t>CC-CZ:</t>
  </si>
  <si>
    <t>Místo:</t>
  </si>
  <si>
    <t xml:space="preserve"> </t>
  </si>
  <si>
    <t>Datum:</t>
  </si>
  <si>
    <t>14. 12. 2020</t>
  </si>
  <si>
    <t>Zadavatel:</t>
  </si>
  <si>
    <t>IČ:</t>
  </si>
  <si>
    <t>DIČ:</t>
  </si>
  <si>
    <t>Zhotovitel:</t>
  </si>
  <si>
    <t>Projektant:</t>
  </si>
  <si>
    <t>True</t>
  </si>
  <si>
    <t>Zpracovatel:</t>
  </si>
  <si>
    <t>Věra Trnková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</si>
  <si>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</si>
  <si>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</si>
  <si>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</si>
  <si>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</si>
  <si>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</si>
  <si>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</si>
  <si>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</si>
  <si>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</si>
  <si>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</si>
  <si>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</si>
  <si>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</si>
  <si>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</si>
  <si>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</si>
  <si>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</si>
  <si>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</si>
  <si>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</si>
  <si>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</si>
  <si>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</si>
  <si>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</si>
  <si>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</si>
  <si>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</si>
  <si>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</si>
  <si>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</si>
  <si>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</si>
  <si>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</si>
  <si>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</si>
  <si>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</si>
  <si>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</si>
  <si>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</si>
  <si>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</si>
  <si>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</si>
  <si>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</si>
  <si>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</si>
  <si>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</si>
  <si>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</si>
  <si>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</si>
  <si>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###NOIMPORT###</t>
  </si>
  <si>
    <t>IMPORT</t>
  </si>
  <si>
    <t>{00000000-0000-0000-0000-000000000000}</t>
  </si>
  <si>
    <t>/</t>
  </si>
  <si>
    <t>SO 110</t>
  </si>
  <si>
    <t>Kolejové úpravy v obvodu Ústí n. L. sever</t>
  </si>
  <si>
    <t>STA</t>
  </si>
  <si>
    <t>1</t>
  </si>
  <si>
    <t>{61c81043-f530-4fed-996b-649eb1604d48}</t>
  </si>
  <si>
    <t>2</t>
  </si>
  <si>
    <t>KRYCÍ LIST SOUPISU PRACÍ</t>
  </si>
  <si>
    <t>Objekt:</t>
  </si>
  <si>
    <t>SO 110 - Kolejové úpravy v obvodu Ústí n. L. sever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</si>
  <si>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</si>
  <si>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</si>
  <si>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</si>
  <si>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</si>
  <si>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</si>
  <si>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</si>
  <si>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 xml:space="preserve">      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</si>
  <si>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</si>
  <si>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</si>
  <si>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</si>
  <si>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</si>
  <si>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</si>
  <si>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</si>
  <si>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</si>
  <si>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</si>
  <si>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</si>
  <si>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</si>
  <si>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</si>
  <si>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</si>
  <si>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</si>
  <si>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</si>
  <si>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</si>
  <si>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</si>
  <si>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</si>
  <si>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</si>
  <si>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</si>
  <si>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5911671030</t>
  </si>
  <si>
    <t>Příplatek za demontáž v ose koleje výhybky jednoduché pražce dřevěné soustavy R65. Poznámka: 1. V cenách jsou započteny náklady za obtížnost demontáže v ose koleje.</t>
  </si>
  <si>
    <t>m</t>
  </si>
  <si>
    <t>4</t>
  </si>
  <si>
    <t>-1883524879</t>
  </si>
  <si>
    <t>PP</t>
  </si>
  <si>
    <t>5911671040</t>
  </si>
  <si>
    <t>Příplatek za demontáž v ose koleje výhybky jednoduché pražce dřevěné soustavy S49. Poznámka: 1. V cenách jsou započteny náklady za obtížnost demontáže v ose koleje.</t>
  </si>
  <si>
    <t>-1800772657</t>
  </si>
  <si>
    <t>3</t>
  </si>
  <si>
    <t>5911671050</t>
  </si>
  <si>
    <t>Příplatek za demontáž v ose koleje výhybky jednoduché pražce dřevěné soustavy T. Poznámka: 1. V cenách jsou započteny náklady za obtížnost demontáže v ose koleje.</t>
  </si>
  <si>
    <t>672316141</t>
  </si>
  <si>
    <t>5911655030</t>
  </si>
  <si>
    <t>Demontáž jednoduché výhybky na úložišti dřevěné pražce soustavy R65. Poznámka: 1. V cenách jsou započteny náklady na demontáž do součástí, manipulaci, naložení na dopravní prostředek a uložení vyzískaného materiálu na úložišti.</t>
  </si>
  <si>
    <t>104910235</t>
  </si>
  <si>
    <t>5911655040</t>
  </si>
  <si>
    <t>Demontáž jednoduché výhybky na úložišti dřevěné pražce soustavy S49. Poznámka: 1. V cenách jsou započteny náklady na demontáž do součástí, manipulaci, naložení na dopravní prostředek a uložení vyzískaného materiálu na úložišti.</t>
  </si>
  <si>
    <t>1629064683</t>
  </si>
  <si>
    <t>6</t>
  </si>
  <si>
    <t>5911655050</t>
  </si>
  <si>
    <t>Demontáž jednoduché výhybky na úložišti dřevěné pražce soustavy T. Poznámka: 1. V cenách jsou započteny náklady na demontáž do součástí, manipulaci, naložení na dopravní prostředek a uložení vyzískaného materiálu na úložišti.</t>
  </si>
  <si>
    <t>312627676</t>
  </si>
  <si>
    <t>7</t>
  </si>
  <si>
    <t>5906140200</t>
  </si>
  <si>
    <t>Demontáž kolejového roštu koleje v ose koleje pražce betonové tv. S49 rozdělení "d". Poznámka: 1. V cenách jsou započteny náklady na případné odstranění kameniva, rozebrání roštu do součástí, manipulaci, naložení výzisku na dopravní prostředek a uložení n</t>
  </si>
  <si>
    <t>km</t>
  </si>
  <si>
    <t>1351616026</t>
  </si>
  <si>
    <t>Demontáž kolejového roštu koleje v ose koleje pražce betonové tv. S49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</si>
  <si>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8</t>
  </si>
  <si>
    <t>5906140080</t>
  </si>
  <si>
    <t>Demontáž kolejového roštu koleje v ose koleje pražce dřevěné tv. S49 rozdělení "d". Poznámka: 1. V cenách jsou započteny náklady na případné odstranění kameniva, rozebrání roštu do součástí, manipulaci, naložení výzisku na dopravní prostředek a uložení na</t>
  </si>
  <si>
    <t>1778983632</t>
  </si>
  <si>
    <t>Demontáž kolejového roštu koleje v ose koleje pražce dřevěné tv. S49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</si>
  <si>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9</t>
  </si>
  <si>
    <t>5906140050</t>
  </si>
  <si>
    <t>Demontáž kolejového roštu koleje v ose koleje pražce dřevěné tv. R65 rozdělení "d". Poznámka: 1. V cenách jsou započteny náklady na případné odstranění kameniva, rozebrání roštu do součástí, manipulaci, naložení výzisku na dopravní prostředek a uložení na</t>
  </si>
  <si>
    <t>964464780</t>
  </si>
  <si>
    <t>Demontáž kolejového roštu koleje v ose koleje pražce dřevěné tv. R65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</si>
  <si>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10</t>
  </si>
  <si>
    <t>5906130390</t>
  </si>
  <si>
    <t>Montáž kolejového roštu v ose koleje pražce betonové vystrojené tv. S49 rozdělení "d". Poznámka: 1. V cenách jsou započteny náklady na manipulaci a montáž KR, u pražců dřevěných nevystrojených i na vrtání pražců. 2. V cenách nejsou obsaženy náklady na dod</t>
  </si>
  <si>
    <t>217760093</t>
  </si>
  <si>
    <t>Montáž kolejového roštu v ose koleje pražce betonové vystrojené tv. S49 rozdělení "d". Poznámka: 1. V cenách jsou započteny náklady na manipulaci a montáž KR, u pražců dřevěných nevystrojených i na vrtání pražců. 2. V cenách nejsou obsaženy náklady na dodávku materiálu.</t>
  </si>
  <si>
    <t>11</t>
  </si>
  <si>
    <t>5905035120</t>
  </si>
  <si>
    <t>Výměna KL malou těžící mechanizací včetně lavičky pod ložnou plochou pražce lože zapuštěné. Poznámka: 1. V cenách jsou započteny náklady na odtěžení KL s použitím minirypadla, rozprostření výzisku na terén nebo naložení na dopravní prostředek, přehození k</t>
  </si>
  <si>
    <t>m3</t>
  </si>
  <si>
    <t>-228952784</t>
  </si>
  <si>
    <t>Výměna KL malou těžící mechanizací včetně lavičky pod ložnou plochou pražce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</si>
  <si>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12</t>
  </si>
  <si>
    <t>5909025020</t>
  </si>
  <si>
    <t>Odstranění lokálních závad koleje pražce betonové. Poznámka: 1. V cenách jsou započteny náklady na odstranění lokálních závad podbitím ASP. 2. V cenách nejsou obsaženy náklady na doplnění a dodávku kameniva, úpravu KL a snížení KL pod patou kolejnice.</t>
  </si>
  <si>
    <t>-1111313806</t>
  </si>
  <si>
    <t>13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</si>
  <si>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</si>
  <si>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</t>
  </si>
  <si>
    <t>1925150299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</si>
  <si>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</si>
  <si>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14</t>
  </si>
  <si>
    <t>5905020020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</si>
  <si>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</si>
  <si>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m2</t>
  </si>
  <si>
    <t>-29144943</t>
  </si>
  <si>
    <t>5905025110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</si>
  <si>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</t>
  </si>
  <si>
    <t>308086714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</si>
  <si>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</si>
  <si>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16</t>
  </si>
  <si>
    <t>5908005030</t>
  </si>
  <si>
    <t>Oprava kolejnicového styku výměna spojky tv. S49. Poznámka: 1. V cenách jsou započteny náklady na výměnu, demontáž nebo montáž vnitřní spojky a/nebo celého styku a ošetření součástí mazivem. U přechodových spojek se použije položka s větším tvarem. 2. V c</t>
  </si>
  <si>
    <t>kus</t>
  </si>
  <si>
    <t>1530207405</t>
  </si>
  <si>
    <t>Oprava kolejnicového styku výměna spojky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</si>
  <si>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17</t>
  </si>
  <si>
    <t>5907050020</t>
  </si>
  <si>
    <t>Dělení kolejnic řezáním nebo rozbroušením soustavy S49 nebo T. Poznámka: 1. V cenách jsou započteny náklady na manipulaci, podložení, označení a provedení řezu kolejnice.</t>
  </si>
  <si>
    <t>1036655148</t>
  </si>
  <si>
    <t>18</t>
  </si>
  <si>
    <t>5907040030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</si>
  <si>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</t>
  </si>
  <si>
    <t>1725934798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</si>
  <si>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</si>
  <si>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19</t>
  </si>
  <si>
    <t>5907055030</t>
  </si>
  <si>
    <t>Vrtání kolejnic otvor o průměru přes 23 mm. Poznámka: 1. V cenách jsou započteny náklady na manipulaci, podložení, označení a provedení vrtu ve stojině kolejnice.</t>
  </si>
  <si>
    <t>2144830764</t>
  </si>
  <si>
    <t>20</t>
  </si>
  <si>
    <t>5910021020</t>
  </si>
  <si>
    <t xml:space="preserve">Svařování kolejnic termitem zkrácený předehřev standardní spára svar sériový tv. S49. Poznámka: 1. V cenách jsou započteny náklady na vybrání kameniva z mezipražcového prostoru, demontáž upevňovadel, směrové a výškové vyrovnání kolejnic, provedení svaru, </t>
  </si>
  <si>
    <t>svar</t>
  </si>
  <si>
    <t>2135165154</t>
  </si>
  <si>
    <t>Svařování kolejnic termitem zkrácený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</si>
  <si>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</si>
  <si>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</t>
  </si>
  <si>
    <t>2047533709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</si>
  <si>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</si>
  <si>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22</t>
  </si>
  <si>
    <t>5910040120</t>
  </si>
  <si>
    <t>Umožnění volné dilatace kolejnice montáž upevňovadel bez odstranění kluzných podložek rozdělení pražců "d". Poznámka: 1. V cenách jsou započteny náklady na uvolnění, demontáž a rovnoměrné prodloužení nebo zkrácení kolejnice, vyznačení značek a vedení doku</t>
  </si>
  <si>
    <t>1132664707</t>
  </si>
  <si>
    <t>Umožnění volné dilatace kolejnice montáž upevňovadel bez odstranění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</si>
  <si>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23</t>
  </si>
  <si>
    <t>5905095020</t>
  </si>
  <si>
    <t>Úprava kolejového lože ojediněle ručně v koleji lože zapuštěné. Poznámka: 1. V cenách jsou započteny náklady na úpravu KL koleje a výhybek ojediněle vidlemi. 2. V cenách nejsou obsaženy náklady na doplnění a dodávku kameniva.</t>
  </si>
  <si>
    <t>-1437034243</t>
  </si>
  <si>
    <t>24</t>
  </si>
  <si>
    <t>5999005020</t>
  </si>
  <si>
    <t>Třídění pražců a kolejnicových podpor. Poznámka: 1. V cenách jsou započteny náklady na manipulaci, vytřídění a uložení materiálu na úložiště nebo do skladu.</t>
  </si>
  <si>
    <t>t</t>
  </si>
  <si>
    <t>1613004545</t>
  </si>
  <si>
    <t>OST</t>
  </si>
  <si>
    <t>Ostatní</t>
  </si>
  <si>
    <t>25</t>
  </si>
  <si>
    <t>9902900100</t>
  </si>
  <si>
    <t>Naložení sypanin, drobného kusového materiálu, suti Poznámka: 1. Ceny jsou určeny pro nakládání materiálu v případech, kdy není naložení součástí dodávky materiálu nebo není uvedeno v popisu cen a pro nakládání z meziskládky.2. Ceny se použijí i pro naklá</t>
  </si>
  <si>
    <t>-1527179016</t>
  </si>
  <si>
    <t>Naložení sypanin, drobného kusového materiálu, suti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</si>
  <si>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26</t>
  </si>
  <si>
    <t>9903100100</t>
  </si>
  <si>
    <t xml:space="preserve">Přeprava mechanizace na místo prováděných prací o hmotnosti do 12 t přes 50 do 100 km Poznámka: 1. Ceny jsou určeny pro dopravu mechanizmů na místo prováděných prací po silnici i po kolejích.2. V ceně jsou započteny i náklady na zpáteční cestu dopravního </t>
  </si>
  <si>
    <t>1094789354</t>
  </si>
  <si>
    <t>Přeprava mechanizace na místo prováděných prací o hmotnosti do 12 t přes 50 do 100 km Poznámka: 1. Ceny jsou určeny pro dopravu mechanizmů na místo prováděných prací po silnici i po kolejích.2. V ceně jsou započteny i náklady na zpáteční cestu dopravního prostředku. Měrnou jednotkou je kus přepravovaného stroje.</t>
  </si>
  <si>
    <t>27</t>
  </si>
  <si>
    <t>9902400200</t>
  </si>
  <si>
    <t>Doprava jednosměrná (např. nakupovaného materiálu) mechanizací o nosnosti přes 3,5 t objemnějšího kusového materiálu (prefabrikátů, stožárů, výhybek, rozvaděčů, vybouraných hmot atd.) do 20 km Poznámka: 1. Ceny jsou určeny pro dopravu silničními i kolejov</t>
  </si>
  <si>
    <t>512</t>
  </si>
  <si>
    <t>1806139639</t>
  </si>
  <si>
    <t>Doprava jednosměrná (např. nakupovaného materiálu) mechanizací o nosnosti přes 3,5 t objemnějšího kusového materiálu (prefabrikátů, stožárů, výhybek, rozvaděčů, vybouraných hmot atd.) do 20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</si>
  <si>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VV</t>
  </si>
  <si>
    <t>štěrk 31,5/63</t>
  </si>
  <si>
    <t>333,75</t>
  </si>
  <si>
    <t>drť 8/16</t>
  </si>
  <si>
    <t>450</t>
  </si>
  <si>
    <t>Součet</t>
  </si>
  <si>
    <t>28</t>
  </si>
  <si>
    <t>9902300500</t>
  </si>
  <si>
    <t>Doprava jednosměrná (např. nakupovaného materiálu) mechanizací o nosnosti přes 3,5 t sypanin (kameniva, písku, suti, dlažebních kostek, atd.) do 60 km</t>
  </si>
  <si>
    <t>Sborník UOŽI 01 2021</t>
  </si>
  <si>
    <t>1334296469</t>
  </si>
  <si>
    <t>Doprava jednosměrná (např. nakupovaného materiálu) mechanizací o nosnosti přes 3,5 t sypanin (kameniva, písku, suti, dlažebních kostek, atd.) do 60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</si>
  <si>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Drobný materiál</t>
  </si>
  <si>
    <t>1,686</t>
  </si>
  <si>
    <t>29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</si>
  <si>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</si>
  <si>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</si>
  <si>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-446385489</t>
  </si>
  <si>
    <t>Doprava obousměrná (např. dodávek z vlastních zásob zhotovitele nebo objednatele nebo výzisku) mechanizací o nosnosti přes 3,5 t sypanin (kameniva, písku, suti, dlažebních kostek,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</si>
  <si>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Odvoz odpadu</t>
  </si>
  <si>
    <t>245</t>
  </si>
  <si>
    <t>30</t>
  </si>
  <si>
    <t>9902200500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</si>
  <si>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</t>
  </si>
  <si>
    <t>1760377961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</si>
  <si>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</si>
  <si>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Odvoz pražců na skládku</t>
  </si>
  <si>
    <t>31</t>
  </si>
  <si>
    <t>5907050110</t>
  </si>
  <si>
    <t>Dělení kolejnic kyslíkem soustavy UIC60 nebo R65. Poznámka: 1. V cenách jsou započteny náklady na manipulaci, podložení, označení a provedení řezu kolejnice.</t>
  </si>
  <si>
    <t>-1537969814</t>
  </si>
  <si>
    <t>32</t>
  </si>
  <si>
    <t>5907050120</t>
  </si>
  <si>
    <t>Dělení kolejnic kyslíkem soustavy S49 nebo T. Poznámka: 1. V cenách jsou započteny náklady na manipulaci, podložení, označení a provedení řezu kolejnice.</t>
  </si>
  <si>
    <t>-204451357</t>
  </si>
  <si>
    <t>33</t>
  </si>
  <si>
    <t>9909000100</t>
  </si>
  <si>
    <t>Poplatek za uložení suti nebo hmot na oficiální skládku Poznámka: 1. V cenách jsou započteny náklady na uložení stavebního odpadu na oficiální skládku.2. Je třeba zohlednit regionální rozdíly v cenách poplatků za uložení suti a odpadů. Tyto se mohou výraz</t>
  </si>
  <si>
    <t>1724381769</t>
  </si>
  <si>
    <t>Poplatek za uložení suti nebo hmot na oficiální skládku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</si>
  <si>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34</t>
  </si>
  <si>
    <t>9909000300</t>
  </si>
  <si>
    <t xml:space="preserve">Poplatek za likvidaci dřevěných kolejnicových podpor Poznámka: 1. V cenách jsou započteny náklady na uložení stavebního odpadu na oficiální skládku.2. Je třeba zohlednit regionální rozdíly v cenách poplatků za uložení suti a odpadů. Tyto se mohou výrazně </t>
  </si>
  <si>
    <t>-165272581</t>
  </si>
  <si>
    <t>Poplatek za likvidaci dřevěných kolejnicových podpor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</si>
  <si>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35</t>
  </si>
  <si>
    <t>021211001</t>
  </si>
  <si>
    <t>Průzkumné práce pro opravy Doplňující laboratorní rozbor kontaminace zeminy nebo kol. lože</t>
  </si>
  <si>
    <t>-2125857484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</si>
  <si>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</si>
  <si>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36</t>
  </si>
  <si>
    <t>M</t>
  </si>
  <si>
    <t>5955101005</t>
  </si>
  <si>
    <t>Kamenivo drcené štěrk frakce 31,5/63 třídy min. BII</t>
  </si>
  <si>
    <t>-348801081</t>
  </si>
  <si>
    <t>37</t>
  </si>
  <si>
    <t>5955101030</t>
  </si>
  <si>
    <t>Kamenivo drcené drť frakce 8/16</t>
  </si>
  <si>
    <t>1995684187</t>
  </si>
  <si>
    <t>38</t>
  </si>
  <si>
    <t>5958134025</t>
  </si>
  <si>
    <t>Součásti upevňovací svěrka ŽS 4</t>
  </si>
  <si>
    <t>1571037800</t>
  </si>
  <si>
    <t>39</t>
  </si>
  <si>
    <t>5958134040</t>
  </si>
  <si>
    <t>Součásti upevňovací kroužek pružný dvojitý Fe 6</t>
  </si>
  <si>
    <t>-1367279943</t>
  </si>
  <si>
    <t>40</t>
  </si>
  <si>
    <t>5958158005</t>
  </si>
  <si>
    <t>Podložka pryžová pod patu kolejnice S49  183/126/6</t>
  </si>
  <si>
    <t>1975149076</t>
  </si>
  <si>
    <t>41</t>
  </si>
  <si>
    <t>5958134045</t>
  </si>
  <si>
    <t>Součásti upevňovací šroub svěrkový RS 2 (M24x87)</t>
  </si>
  <si>
    <t>-832021754</t>
  </si>
  <si>
    <t>42</t>
  </si>
  <si>
    <t>5958134115</t>
  </si>
  <si>
    <t>Součásti upevňovací matice M24</t>
  </si>
  <si>
    <t>1171009860</t>
  </si>
  <si>
    <t>43</t>
  </si>
  <si>
    <t>5956213065</t>
  </si>
  <si>
    <t>Pražec betonový příčný vystrojený  užitý tv. SB 8 P</t>
  </si>
  <si>
    <t>118658853</t>
  </si>
  <si>
    <t>materiál dod. obj. NEOCEŇOVAT</t>
  </si>
  <si>
    <t>287</t>
  </si>
  <si>
    <t>44</t>
  </si>
  <si>
    <t>5957201010</t>
  </si>
  <si>
    <t>Kolejnice užité tv. S49</t>
  </si>
  <si>
    <t>675552739</t>
  </si>
  <si>
    <t>356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</si>
  <si>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</si>
  <si>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</si>
  <si>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</si>
  <si>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</si>
  <si>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rekonstrukce </t>
    </r>
    <r>
      <rPr>
        <sz val="8"/>
        <rFont val="Arial CE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</si>
  <si>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8"/>
        <rFont val="Arial CE"/>
        <charset val="238"/>
      </rPr>
      <t>Rekapitulace rekonstrukce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</si>
  <si>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</si>
  <si>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</si>
  <si>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rekonstrukce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</si>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</sst>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5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4" borderId="9" xfId="0" applyFont="1" applyFill="1" applyBorder="1" applyAlignment="1">
      <alignment horizontal="center" vertical="center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5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166" fontId="26" fillId="0" borderId="21" xfId="0" applyNumberFormat="1" applyFont="1" applyBorder="1" applyAlignment="1">
      <alignment vertical="center"/>
    </xf>
    <xf numFmtId="4" fontId="26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3" xfId="0" applyNumberFormat="1" applyFont="1" applyBorder="1" applyAlignment="1"/>
    <xf numFmtId="166" fontId="29" fillId="0" borderId="14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19" fillId="0" borderId="23" xfId="0" applyFont="1" applyBorder="1" applyAlignment="1" applyProtection="1">
      <alignment horizontal="center" vertical="center"/>
      <protection locked="0"/>
    </xf>
    <xf numFmtId="49" fontId="19" fillId="0" borderId="23" xfId="0" applyNumberFormat="1" applyFont="1" applyBorder="1" applyAlignment="1" applyProtection="1">
      <alignment horizontal="left" vertical="center" wrapText="1"/>
      <protection locked="0"/>
    </xf>
    <xf numFmtId="0" fontId="19" fillId="0" borderId="23" xfId="0" applyFont="1" applyBorder="1" applyAlignment="1" applyProtection="1">
      <alignment horizontal="left" vertical="center" wrapText="1"/>
      <protection locked="0"/>
    </xf>
    <xf numFmtId="0" fontId="19" fillId="0" borderId="23" xfId="0" applyFont="1" applyBorder="1" applyAlignment="1" applyProtection="1">
      <alignment horizontal="center" vertical="center" wrapText="1"/>
      <protection locked="0"/>
    </xf>
    <xf numFmtId="167" fontId="19" fillId="0" borderId="23" xfId="0" applyNumberFormat="1" applyFont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  <protection locked="0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6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3" fillId="0" borderId="23" xfId="0" applyFont="1" applyBorder="1" applyAlignment="1" applyProtection="1">
      <alignment horizontal="center" vertical="center"/>
      <protection locked="0"/>
    </xf>
    <xf numFmtId="49" fontId="33" fillId="0" borderId="23" xfId="0" applyNumberFormat="1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 applyProtection="1">
      <alignment horizontal="center" vertical="center" wrapText="1"/>
      <protection locked="0"/>
    </xf>
    <xf numFmtId="167" fontId="33" fillId="0" borderId="23" xfId="0" applyNumberFormat="1" applyFont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  <protection locked="0"/>
    </xf>
    <xf numFmtId="0" fontId="34" fillId="0" borderId="4" xfId="0" applyFont="1" applyBorder="1" applyAlignment="1">
      <alignment vertical="center"/>
    </xf>
    <xf numFmtId="0" fontId="33" fillId="0" borderId="15" xfId="0" applyFont="1" applyBorder="1" applyAlignment="1">
      <alignment horizontal="left" vertical="center"/>
    </xf>
    <xf numFmtId="0" fontId="33" fillId="0" borderId="0" xfId="0" applyFont="1" applyBorder="1" applyAlignment="1">
      <alignment horizontal="center"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left" vertical="center"/>
    </xf>
    <xf numFmtId="0" fontId="19" fillId="4" borderId="8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 wrapText="1"/>
    </xf>
    <xf numFmtId="0" fontId="37" fillId="0" borderId="29" xfId="0" applyFont="1" applyBorder="1" applyAlignment="1">
      <alignment horizontal="left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wrapText="1"/>
    </xf>
    <xf numFmtId="49" fontId="38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294" t="s">
        <v>6</v>
      </c>
      <c r="AS2" s="263"/>
      <c r="AT2" s="263"/>
      <c r="AU2" s="263"/>
      <c r="AV2" s="263"/>
      <c r="AW2" s="263"/>
      <c r="AX2" s="263"/>
      <c r="AY2" s="263"/>
      <c r="AZ2" s="263"/>
      <c r="BA2" s="263"/>
      <c r="BB2" s="263"/>
      <c r="BC2" s="263"/>
      <c r="BD2" s="263"/>
      <c r="BE2" s="263"/>
      <c r="BS2" s="18" t="s">
        <v>7</v>
      </c>
      <c r="BT2" s="18" t="s">
        <v>8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pans="1:74" s="1" customFormat="1" ht="24.95" customHeight="1">
      <c r="B4" s="21"/>
      <c r="D4" s="22" t="s">
        <v>10</v>
      </c>
      <c r="AR4" s="21"/>
      <c r="AS4" s="23" t="s">
        <v>11</v>
      </c>
      <c r="BS4" s="18" t="s">
        <v>12</v>
      </c>
    </row>
    <row r="5" spans="1:74" s="1" customFormat="1" ht="12" customHeight="1">
      <c r="B5" s="21"/>
      <c r="D5" s="24" t="s">
        <v>13</v>
      </c>
      <c r="K5" s="262" t="s">
        <v>14</v>
      </c>
      <c r="L5" s="263"/>
      <c r="M5" s="263"/>
      <c r="N5" s="263"/>
      <c r="O5" s="263"/>
      <c r="P5" s="263"/>
      <c r="Q5" s="263"/>
      <c r="R5" s="263"/>
      <c r="S5" s="263"/>
      <c r="T5" s="263"/>
      <c r="U5" s="263"/>
      <c r="V5" s="263"/>
      <c r="W5" s="263"/>
      <c r="X5" s="263"/>
      <c r="Y5" s="263"/>
      <c r="Z5" s="263"/>
      <c r="AA5" s="263"/>
      <c r="AB5" s="263"/>
      <c r="AC5" s="263"/>
      <c r="AD5" s="263"/>
      <c r="AE5" s="263"/>
      <c r="AF5" s="263"/>
      <c r="AG5" s="263"/>
      <c r="AH5" s="263"/>
      <c r="AI5" s="263"/>
      <c r="AJ5" s="263"/>
      <c r="AK5" s="263"/>
      <c r="AL5" s="263"/>
      <c r="AM5" s="263"/>
      <c r="AN5" s="263"/>
      <c r="AO5" s="263"/>
      <c r="AR5" s="21"/>
      <c r="BS5" s="18" t="s">
        <v>7</v>
      </c>
    </row>
    <row r="6" spans="1:74" s="1" customFormat="1" ht="36.950000000000003" customHeight="1">
      <c r="B6" s="21"/>
      <c r="D6" s="26" t="s">
        <v>15</v>
      </c>
      <c r="K6" s="264" t="s">
        <v>16</v>
      </c>
      <c r="L6" s="263"/>
      <c r="M6" s="263"/>
      <c r="N6" s="263"/>
      <c r="O6" s="263"/>
      <c r="P6" s="263"/>
      <c r="Q6" s="263"/>
      <c r="R6" s="263"/>
      <c r="S6" s="263"/>
      <c r="T6" s="263"/>
      <c r="U6" s="263"/>
      <c r="V6" s="263"/>
      <c r="W6" s="263"/>
      <c r="X6" s="263"/>
      <c r="Y6" s="263"/>
      <c r="Z6" s="263"/>
      <c r="AA6" s="263"/>
      <c r="AB6" s="263"/>
      <c r="AC6" s="263"/>
      <c r="AD6" s="263"/>
      <c r="AE6" s="263"/>
      <c r="AF6" s="263"/>
      <c r="AG6" s="263"/>
      <c r="AH6" s="263"/>
      <c r="AI6" s="263"/>
      <c r="AJ6" s="263"/>
      <c r="AK6" s="263"/>
      <c r="AL6" s="263"/>
      <c r="AM6" s="263"/>
      <c r="AN6" s="263"/>
      <c r="AO6" s="263"/>
      <c r="AR6" s="21"/>
      <c r="BS6" s="18" t="s">
        <v>7</v>
      </c>
    </row>
    <row r="7" spans="1:74" s="1" customFormat="1" ht="12" customHeight="1">
      <c r="B7" s="21"/>
      <c r="D7" s="27" t="s">
        <v>17</v>
      </c>
      <c r="K7" s="25" t="s">
        <v>3</v>
      </c>
      <c r="AK7" s="27" t="s">
        <v>18</v>
      </c>
      <c r="AN7" s="25" t="s">
        <v>3</v>
      </c>
      <c r="AR7" s="21"/>
      <c r="BS7" s="18" t="s">
        <v>7</v>
      </c>
    </row>
    <row r="8" spans="1:74" s="1" customFormat="1" ht="12" customHeight="1">
      <c r="B8" s="21"/>
      <c r="D8" s="27" t="s">
        <v>19</v>
      </c>
      <c r="K8" s="25" t="s">
        <v>20</v>
      </c>
      <c r="AK8" s="27" t="s">
        <v>21</v>
      </c>
      <c r="AN8" s="25" t="s">
        <v>22</v>
      </c>
      <c r="AR8" s="21"/>
      <c r="BS8" s="18" t="s">
        <v>7</v>
      </c>
    </row>
    <row r="9" spans="1:74" s="1" customFormat="1" ht="14.45" customHeight="1">
      <c r="B9" s="21"/>
      <c r="AR9" s="21"/>
      <c r="BS9" s="18" t="s">
        <v>7</v>
      </c>
    </row>
    <row r="10" spans="1:74" s="1" customFormat="1" ht="12" customHeight="1">
      <c r="B10" s="21"/>
      <c r="D10" s="27" t="s">
        <v>23</v>
      </c>
      <c r="AK10" s="27" t="s">
        <v>24</v>
      </c>
      <c r="AN10" s="25" t="s">
        <v>3</v>
      </c>
      <c r="AR10" s="21"/>
      <c r="BS10" s="18" t="s">
        <v>7</v>
      </c>
    </row>
    <row r="11" spans="1:74" s="1" customFormat="1" ht="18.399999999999999" customHeight="1">
      <c r="B11" s="21"/>
      <c r="E11" s="25" t="s">
        <v>20</v>
      </c>
      <c r="AK11" s="27" t="s">
        <v>25</v>
      </c>
      <c r="AN11" s="25" t="s">
        <v>3</v>
      </c>
      <c r="AR11" s="21"/>
      <c r="BS11" s="18" t="s">
        <v>7</v>
      </c>
    </row>
    <row r="12" spans="1:74" s="1" customFormat="1" ht="6.95" customHeight="1">
      <c r="B12" s="21"/>
      <c r="AR12" s="21"/>
      <c r="BS12" s="18" t="s">
        <v>7</v>
      </c>
    </row>
    <row r="13" spans="1:74" s="1" customFormat="1" ht="12" customHeight="1">
      <c r="B13" s="21"/>
      <c r="D13" s="27" t="s">
        <v>26</v>
      </c>
      <c r="AK13" s="27" t="s">
        <v>24</v>
      </c>
      <c r="AN13" s="25" t="s">
        <v>3</v>
      </c>
      <c r="AR13" s="21"/>
      <c r="BS13" s="18" t="s">
        <v>7</v>
      </c>
    </row>
    <row r="14" spans="1:74">
      <c r="B14" s="21"/>
      <c r="E14" s="25" t="s">
        <v>20</v>
      </c>
      <c r="AK14" s="27" t="s">
        <v>25</v>
      </c>
      <c r="AN14" s="25" t="s">
        <v>3</v>
      </c>
      <c r="AR14" s="21"/>
      <c r="BS14" s="18" t="s">
        <v>7</v>
      </c>
    </row>
    <row r="15" spans="1:74" s="1" customFormat="1" ht="6.95" customHeight="1">
      <c r="B15" s="21"/>
      <c r="AR15" s="21"/>
      <c r="BS15" s="18" t="s">
        <v>4</v>
      </c>
    </row>
    <row r="16" spans="1:74" s="1" customFormat="1" ht="12" customHeight="1">
      <c r="B16" s="21"/>
      <c r="D16" s="27" t="s">
        <v>27</v>
      </c>
      <c r="AK16" s="27" t="s">
        <v>24</v>
      </c>
      <c r="AN16" s="25" t="s">
        <v>3</v>
      </c>
      <c r="AR16" s="21"/>
      <c r="BS16" s="18" t="s">
        <v>4</v>
      </c>
    </row>
    <row r="17" spans="1:71" s="1" customFormat="1" ht="18.399999999999999" customHeight="1">
      <c r="B17" s="21"/>
      <c r="E17" s="25" t="s">
        <v>20</v>
      </c>
      <c r="AK17" s="27" t="s">
        <v>25</v>
      </c>
      <c r="AN17" s="25" t="s">
        <v>3</v>
      </c>
      <c r="AR17" s="21"/>
      <c r="BS17" s="18" t="s">
        <v>28</v>
      </c>
    </row>
    <row r="18" spans="1:71" s="1" customFormat="1" ht="6.95" customHeight="1">
      <c r="B18" s="21"/>
      <c r="AR18" s="21"/>
      <c r="BS18" s="18" t="s">
        <v>7</v>
      </c>
    </row>
    <row r="19" spans="1:71" s="1" customFormat="1" ht="12" customHeight="1">
      <c r="B19" s="21"/>
      <c r="D19" s="27" t="s">
        <v>29</v>
      </c>
      <c r="AK19" s="27" t="s">
        <v>24</v>
      </c>
      <c r="AN19" s="25" t="s">
        <v>3</v>
      </c>
      <c r="AR19" s="21"/>
      <c r="BS19" s="18" t="s">
        <v>7</v>
      </c>
    </row>
    <row r="20" spans="1:71" s="1" customFormat="1" ht="18.399999999999999" customHeight="1">
      <c r="B20" s="21"/>
      <c r="E20" s="25" t="s">
        <v>30</v>
      </c>
      <c r="AK20" s="27" t="s">
        <v>25</v>
      </c>
      <c r="AN20" s="25" t="s">
        <v>3</v>
      </c>
      <c r="AR20" s="21"/>
      <c r="BS20" s="18" t="s">
        <v>28</v>
      </c>
    </row>
    <row r="21" spans="1:71" s="1" customFormat="1" ht="6.95" customHeight="1">
      <c r="B21" s="21"/>
      <c r="AR21" s="21"/>
    </row>
    <row r="22" spans="1:71" s="1" customFormat="1" ht="12" customHeight="1">
      <c r="B22" s="21"/>
      <c r="D22" s="27" t="s">
        <v>31</v>
      </c>
      <c r="AR22" s="21"/>
    </row>
    <row r="23" spans="1:71" s="1" customFormat="1" ht="47.25" customHeight="1">
      <c r="B23" s="21"/>
      <c r="E23" s="265" t="s">
        <v>32</v>
      </c>
      <c r="F23" s="265"/>
      <c r="G23" s="265"/>
      <c r="H23" s="265"/>
      <c r="I23" s="265"/>
      <c r="J23" s="265"/>
      <c r="K23" s="265"/>
      <c r="L23" s="265"/>
      <c r="M23" s="265"/>
      <c r="N23" s="265"/>
      <c r="O23" s="265"/>
      <c r="P23" s="265"/>
      <c r="Q23" s="265"/>
      <c r="R23" s="265"/>
      <c r="S23" s="265"/>
      <c r="T23" s="265"/>
      <c r="U23" s="265"/>
      <c r="V23" s="265"/>
      <c r="W23" s="265"/>
      <c r="X23" s="265"/>
      <c r="Y23" s="265"/>
      <c r="Z23" s="265"/>
      <c r="AA23" s="265"/>
      <c r="AB23" s="265"/>
      <c r="AC23" s="265"/>
      <c r="AD23" s="265"/>
      <c r="AE23" s="265"/>
      <c r="AF23" s="265"/>
      <c r="AG23" s="265"/>
      <c r="AH23" s="265"/>
      <c r="AI23" s="265"/>
      <c r="AJ23" s="265"/>
      <c r="AK23" s="265"/>
      <c r="AL23" s="265"/>
      <c r="AM23" s="265"/>
      <c r="AN23" s="265"/>
      <c r="AR23" s="21"/>
    </row>
    <row r="24" spans="1:71" s="1" customFormat="1" ht="6.95" customHeight="1">
      <c r="B24" s="21"/>
      <c r="AR24" s="21"/>
    </row>
    <row r="25" spans="1:71" s="1" customFormat="1" ht="6.95" customHeight="1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</row>
    <row r="26" spans="1:71" s="2" customFormat="1" ht="25.9" customHeight="1">
      <c r="A26" s="30"/>
      <c r="B26" s="31"/>
      <c r="C26" s="30"/>
      <c r="D26" s="32" t="s">
        <v>33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66">
        <f>ROUND(AG54,2)</f>
        <v>0</v>
      </c>
      <c r="AL26" s="267"/>
      <c r="AM26" s="267"/>
      <c r="AN26" s="267"/>
      <c r="AO26" s="267"/>
      <c r="AP26" s="30"/>
      <c r="AQ26" s="30"/>
      <c r="AR26" s="31"/>
      <c r="BE26" s="30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pans="1:71" s="2" customForma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68" t="s">
        <v>34</v>
      </c>
      <c r="M28" s="268"/>
      <c r="N28" s="268"/>
      <c r="O28" s="268"/>
      <c r="P28" s="268"/>
      <c r="Q28" s="30"/>
      <c r="R28" s="30"/>
      <c r="S28" s="30"/>
      <c r="T28" s="30"/>
      <c r="U28" s="30"/>
      <c r="V28" s="30"/>
      <c r="W28" s="268" t="s">
        <v>35</v>
      </c>
      <c r="X28" s="268"/>
      <c r="Y28" s="268"/>
      <c r="Z28" s="268"/>
      <c r="AA28" s="268"/>
      <c r="AB28" s="268"/>
      <c r="AC28" s="268"/>
      <c r="AD28" s="268"/>
      <c r="AE28" s="268"/>
      <c r="AF28" s="30"/>
      <c r="AG28" s="30"/>
      <c r="AH28" s="30"/>
      <c r="AI28" s="30"/>
      <c r="AJ28" s="30"/>
      <c r="AK28" s="268" t="s">
        <v>36</v>
      </c>
      <c r="AL28" s="268"/>
      <c r="AM28" s="268"/>
      <c r="AN28" s="268"/>
      <c r="AO28" s="268"/>
      <c r="AP28" s="30"/>
      <c r="AQ28" s="30"/>
      <c r="AR28" s="31"/>
      <c r="BE28" s="30"/>
    </row>
    <row r="29" spans="1:71" s="3" customFormat="1" ht="14.45" customHeight="1">
      <c r="B29" s="35"/>
      <c r="D29" s="27" t="s">
        <v>37</v>
      </c>
      <c r="F29" s="27" t="s">
        <v>38</v>
      </c>
      <c r="L29" s="271">
        <v>0.21</v>
      </c>
      <c r="M29" s="270"/>
      <c r="N29" s="270"/>
      <c r="O29" s="270"/>
      <c r="P29" s="270"/>
      <c r="W29" s="269">
        <f>ROUND(AZ54, 2)</f>
        <v>0</v>
      </c>
      <c r="X29" s="270"/>
      <c r="Y29" s="270"/>
      <c r="Z29" s="270"/>
      <c r="AA29" s="270"/>
      <c r="AB29" s="270"/>
      <c r="AC29" s="270"/>
      <c r="AD29" s="270"/>
      <c r="AE29" s="270"/>
      <c r="AK29" s="269">
        <f>ROUND(AV54, 2)</f>
        <v>0</v>
      </c>
      <c r="AL29" s="270"/>
      <c r="AM29" s="270"/>
      <c r="AN29" s="270"/>
      <c r="AO29" s="270"/>
      <c r="AR29" s="35"/>
    </row>
    <row r="30" spans="1:71" s="3" customFormat="1" ht="14.45" customHeight="1">
      <c r="B30" s="35"/>
      <c r="F30" s="27" t="s">
        <v>39</v>
      </c>
      <c r="L30" s="271">
        <v>0.15</v>
      </c>
      <c r="M30" s="270"/>
      <c r="N30" s="270"/>
      <c r="O30" s="270"/>
      <c r="P30" s="270"/>
      <c r="W30" s="269">
        <f>ROUND(BA54, 2)</f>
        <v>0</v>
      </c>
      <c r="X30" s="270"/>
      <c r="Y30" s="270"/>
      <c r="Z30" s="270"/>
      <c r="AA30" s="270"/>
      <c r="AB30" s="270"/>
      <c r="AC30" s="270"/>
      <c r="AD30" s="270"/>
      <c r="AE30" s="270"/>
      <c r="AK30" s="269">
        <f>ROUND(AW54, 2)</f>
        <v>0</v>
      </c>
      <c r="AL30" s="270"/>
      <c r="AM30" s="270"/>
      <c r="AN30" s="270"/>
      <c r="AO30" s="270"/>
      <c r="AR30" s="35"/>
    </row>
    <row r="31" spans="1:71" s="3" customFormat="1" ht="14.45" hidden="1" customHeight="1">
      <c r="B31" s="35"/>
      <c r="F31" s="27" t="s">
        <v>40</v>
      </c>
      <c r="L31" s="271">
        <v>0.21</v>
      </c>
      <c r="M31" s="270"/>
      <c r="N31" s="270"/>
      <c r="O31" s="270"/>
      <c r="P31" s="270"/>
      <c r="W31" s="269">
        <f>ROUND(BB54, 2)</f>
        <v>0</v>
      </c>
      <c r="X31" s="270"/>
      <c r="Y31" s="270"/>
      <c r="Z31" s="270"/>
      <c r="AA31" s="270"/>
      <c r="AB31" s="270"/>
      <c r="AC31" s="270"/>
      <c r="AD31" s="270"/>
      <c r="AE31" s="270"/>
      <c r="AK31" s="269">
        <v>0</v>
      </c>
      <c r="AL31" s="270"/>
      <c r="AM31" s="270"/>
      <c r="AN31" s="270"/>
      <c r="AO31" s="270"/>
      <c r="AR31" s="35"/>
    </row>
    <row r="32" spans="1:71" s="3" customFormat="1" ht="14.45" hidden="1" customHeight="1">
      <c r="B32" s="35"/>
      <c r="F32" s="27" t="s">
        <v>41</v>
      </c>
      <c r="L32" s="271">
        <v>0.15</v>
      </c>
      <c r="M32" s="270"/>
      <c r="N32" s="270"/>
      <c r="O32" s="270"/>
      <c r="P32" s="270"/>
      <c r="W32" s="269">
        <f>ROUND(BC54, 2)</f>
        <v>0</v>
      </c>
      <c r="X32" s="270"/>
      <c r="Y32" s="270"/>
      <c r="Z32" s="270"/>
      <c r="AA32" s="270"/>
      <c r="AB32" s="270"/>
      <c r="AC32" s="270"/>
      <c r="AD32" s="270"/>
      <c r="AE32" s="270"/>
      <c r="AK32" s="269">
        <v>0</v>
      </c>
      <c r="AL32" s="270"/>
      <c r="AM32" s="270"/>
      <c r="AN32" s="270"/>
      <c r="AO32" s="270"/>
      <c r="AR32" s="35"/>
    </row>
    <row r="33" spans="1:57" s="3" customFormat="1" ht="14.45" hidden="1" customHeight="1">
      <c r="B33" s="35"/>
      <c r="F33" s="27" t="s">
        <v>42</v>
      </c>
      <c r="L33" s="271">
        <v>0</v>
      </c>
      <c r="M33" s="270"/>
      <c r="N33" s="270"/>
      <c r="O33" s="270"/>
      <c r="P33" s="270"/>
      <c r="W33" s="269">
        <f>ROUND(BD54, 2)</f>
        <v>0</v>
      </c>
      <c r="X33" s="270"/>
      <c r="Y33" s="270"/>
      <c r="Z33" s="270"/>
      <c r="AA33" s="270"/>
      <c r="AB33" s="270"/>
      <c r="AC33" s="270"/>
      <c r="AD33" s="270"/>
      <c r="AE33" s="270"/>
      <c r="AK33" s="269">
        <v>0</v>
      </c>
      <c r="AL33" s="270"/>
      <c r="AM33" s="270"/>
      <c r="AN33" s="270"/>
      <c r="AO33" s="270"/>
      <c r="AR33" s="35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2" customFormat="1" ht="25.9" customHeight="1">
      <c r="A35" s="30"/>
      <c r="B35" s="31"/>
      <c r="C35" s="36"/>
      <c r="D35" s="37" t="s">
        <v>43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44</v>
      </c>
      <c r="U35" s="38"/>
      <c r="V35" s="38"/>
      <c r="W35" s="38"/>
      <c r="X35" s="272" t="s">
        <v>45</v>
      </c>
      <c r="Y35" s="273"/>
      <c r="Z35" s="273"/>
      <c r="AA35" s="273"/>
      <c r="AB35" s="273"/>
      <c r="AC35" s="38"/>
      <c r="AD35" s="38"/>
      <c r="AE35" s="38"/>
      <c r="AF35" s="38"/>
      <c r="AG35" s="38"/>
      <c r="AH35" s="38"/>
      <c r="AI35" s="38"/>
      <c r="AJ35" s="38"/>
      <c r="AK35" s="274">
        <f>SUM(AK26:AK33)</f>
        <v>0</v>
      </c>
      <c r="AL35" s="273"/>
      <c r="AM35" s="273"/>
      <c r="AN35" s="273"/>
      <c r="AO35" s="275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6.95" customHeight="1">
      <c r="A37" s="30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1"/>
      <c r="BE37" s="30"/>
    </row>
    <row r="41" spans="1:57" s="2" customFormat="1" ht="6.95" customHeight="1">
      <c r="A41" s="30"/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1"/>
      <c r="BE41" s="30"/>
    </row>
    <row r="42" spans="1:57" s="2" customFormat="1" ht="24.95" customHeight="1">
      <c r="A42" s="30"/>
      <c r="B42" s="31"/>
      <c r="C42" s="22" t="s">
        <v>46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1"/>
      <c r="BE42" s="30"/>
    </row>
    <row r="43" spans="1:57" s="2" customFormat="1" ht="6.95" customHeight="1">
      <c r="A43" s="30"/>
      <c r="B43" s="31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1"/>
      <c r="BE43" s="30"/>
    </row>
    <row r="44" spans="1:57" s="4" customFormat="1" ht="12" customHeight="1">
      <c r="B44" s="44"/>
      <c r="C44" s="27" t="s">
        <v>13</v>
      </c>
      <c r="L44" s="4" t="str">
        <f>K5</f>
        <v>0</v>
      </c>
      <c r="AR44" s="44"/>
    </row>
    <row r="45" spans="1:57" s="5" customFormat="1" ht="36.950000000000003" customHeight="1">
      <c r="B45" s="45"/>
      <c r="C45" s="46" t="s">
        <v>15</v>
      </c>
      <c r="L45" s="276" t="str">
        <f>K6</f>
        <v>Oprava výhybek v uzlu Ústí n. L. hl.n.</v>
      </c>
      <c r="M45" s="277"/>
      <c r="N45" s="277"/>
      <c r="O45" s="277"/>
      <c r="P45" s="277"/>
      <c r="Q45" s="277"/>
      <c r="R45" s="277"/>
      <c r="S45" s="277"/>
      <c r="T45" s="277"/>
      <c r="U45" s="277"/>
      <c r="V45" s="277"/>
      <c r="W45" s="277"/>
      <c r="X45" s="277"/>
      <c r="Y45" s="277"/>
      <c r="Z45" s="277"/>
      <c r="AA45" s="277"/>
      <c r="AB45" s="277"/>
      <c r="AC45" s="277"/>
      <c r="AD45" s="277"/>
      <c r="AE45" s="277"/>
      <c r="AF45" s="277"/>
      <c r="AG45" s="277"/>
      <c r="AH45" s="277"/>
      <c r="AI45" s="277"/>
      <c r="AJ45" s="277"/>
      <c r="AK45" s="277"/>
      <c r="AL45" s="277"/>
      <c r="AM45" s="277"/>
      <c r="AN45" s="277"/>
      <c r="AO45" s="277"/>
      <c r="AR45" s="45"/>
    </row>
    <row r="46" spans="1:57" s="2" customFormat="1" ht="6.95" customHeight="1">
      <c r="A46" s="30"/>
      <c r="B46" s="31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1"/>
      <c r="BE46" s="30"/>
    </row>
    <row r="47" spans="1:57" s="2" customFormat="1" ht="12" customHeight="1">
      <c r="A47" s="30"/>
      <c r="B47" s="31"/>
      <c r="C47" s="27" t="s">
        <v>19</v>
      </c>
      <c r="D47" s="30"/>
      <c r="E47" s="30"/>
      <c r="F47" s="30"/>
      <c r="G47" s="30"/>
      <c r="H47" s="30"/>
      <c r="I47" s="30"/>
      <c r="J47" s="30"/>
      <c r="K47" s="30"/>
      <c r="L47" s="47" t="str">
        <f>IF(K8="","",K8)</f>
        <v xml:space="preserve"> </v>
      </c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27" t="s">
        <v>21</v>
      </c>
      <c r="AJ47" s="30"/>
      <c r="AK47" s="30"/>
      <c r="AL47" s="30"/>
      <c r="AM47" s="278" t="str">
        <f>IF(AN8= "","",AN8)</f>
        <v>14. 12. 2020</v>
      </c>
      <c r="AN47" s="278"/>
      <c r="AO47" s="30"/>
      <c r="AP47" s="30"/>
      <c r="AQ47" s="30"/>
      <c r="AR47" s="31"/>
      <c r="BE47" s="30"/>
    </row>
    <row r="48" spans="1:57" s="2" customFormat="1" ht="6.95" customHeight="1">
      <c r="A48" s="30"/>
      <c r="B48" s="31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1"/>
      <c r="BE48" s="30"/>
    </row>
    <row r="49" spans="1:91" s="2" customFormat="1" ht="15.2" customHeight="1">
      <c r="A49" s="30"/>
      <c r="B49" s="31"/>
      <c r="C49" s="27" t="s">
        <v>23</v>
      </c>
      <c r="D49" s="30"/>
      <c r="E49" s="30"/>
      <c r="F49" s="30"/>
      <c r="G49" s="30"/>
      <c r="H49" s="30"/>
      <c r="I49" s="30"/>
      <c r="J49" s="30"/>
      <c r="K49" s="30"/>
      <c r="L49" s="4" t="str">
        <f>IF(E11= "","",E11)</f>
        <v xml:space="preserve"> </v>
      </c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27" t="s">
        <v>27</v>
      </c>
      <c r="AJ49" s="30"/>
      <c r="AK49" s="30"/>
      <c r="AL49" s="30"/>
      <c r="AM49" s="279" t="str">
        <f>IF(E17="","",E17)</f>
        <v xml:space="preserve"> </v>
      </c>
      <c r="AN49" s="280"/>
      <c r="AO49" s="280"/>
      <c r="AP49" s="280"/>
      <c r="AQ49" s="30"/>
      <c r="AR49" s="31"/>
      <c r="AS49" s="281" t="s">
        <v>47</v>
      </c>
      <c r="AT49" s="282"/>
      <c r="AU49" s="49"/>
      <c r="AV49" s="49"/>
      <c r="AW49" s="49"/>
      <c r="AX49" s="49"/>
      <c r="AY49" s="49"/>
      <c r="AZ49" s="49"/>
      <c r="BA49" s="49"/>
      <c r="BB49" s="49"/>
      <c r="BC49" s="49"/>
      <c r="BD49" s="50"/>
      <c r="BE49" s="30"/>
    </row>
    <row r="50" spans="1:91" s="2" customFormat="1" ht="15.2" customHeight="1">
      <c r="A50" s="30"/>
      <c r="B50" s="31"/>
      <c r="C50" s="27" t="s">
        <v>26</v>
      </c>
      <c r="D50" s="30"/>
      <c r="E50" s="30"/>
      <c r="F50" s="30"/>
      <c r="G50" s="30"/>
      <c r="H50" s="30"/>
      <c r="I50" s="30"/>
      <c r="J50" s="30"/>
      <c r="K50" s="30"/>
      <c r="L50" s="4" t="str">
        <f>IF(E14="","",E14)</f>
        <v xml:space="preserve"> </v>
      </c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27" t="s">
        <v>29</v>
      </c>
      <c r="AJ50" s="30"/>
      <c r="AK50" s="30"/>
      <c r="AL50" s="30"/>
      <c r="AM50" s="279" t="str">
        <f>IF(E20="","",E20)</f>
        <v>Věra Trnková</v>
      </c>
      <c r="AN50" s="280"/>
      <c r="AO50" s="280"/>
      <c r="AP50" s="280"/>
      <c r="AQ50" s="30"/>
      <c r="AR50" s="31"/>
      <c r="AS50" s="283"/>
      <c r="AT50" s="284"/>
      <c r="AU50" s="51"/>
      <c r="AV50" s="51"/>
      <c r="AW50" s="51"/>
      <c r="AX50" s="51"/>
      <c r="AY50" s="51"/>
      <c r="AZ50" s="51"/>
      <c r="BA50" s="51"/>
      <c r="BB50" s="51"/>
      <c r="BC50" s="51"/>
      <c r="BD50" s="52"/>
      <c r="BE50" s="30"/>
    </row>
    <row r="51" spans="1:91" s="2" customFormat="1" ht="10.9" customHeight="1">
      <c r="A51" s="30"/>
      <c r="B51" s="31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1"/>
      <c r="AS51" s="283"/>
      <c r="AT51" s="284"/>
      <c r="AU51" s="51"/>
      <c r="AV51" s="51"/>
      <c r="AW51" s="51"/>
      <c r="AX51" s="51"/>
      <c r="AY51" s="51"/>
      <c r="AZ51" s="51"/>
      <c r="BA51" s="51"/>
      <c r="BB51" s="51"/>
      <c r="BC51" s="51"/>
      <c r="BD51" s="52"/>
      <c r="BE51" s="30"/>
    </row>
    <row r="52" spans="1:91" s="2" customFormat="1" ht="29.25" customHeight="1">
      <c r="A52" s="30"/>
      <c r="B52" s="31"/>
      <c r="C52" s="285" t="s">
        <v>48</v>
      </c>
      <c r="D52" s="286"/>
      <c r="E52" s="286"/>
      <c r="F52" s="286"/>
      <c r="G52" s="286"/>
      <c r="H52" s="53"/>
      <c r="I52" s="287" t="s">
        <v>49</v>
      </c>
      <c r="J52" s="286"/>
      <c r="K52" s="286"/>
      <c r="L52" s="286"/>
      <c r="M52" s="286"/>
      <c r="N52" s="286"/>
      <c r="O52" s="286"/>
      <c r="P52" s="286"/>
      <c r="Q52" s="286"/>
      <c r="R52" s="286"/>
      <c r="S52" s="286"/>
      <c r="T52" s="286"/>
      <c r="U52" s="286"/>
      <c r="V52" s="286"/>
      <c r="W52" s="286"/>
      <c r="X52" s="286"/>
      <c r="Y52" s="286"/>
      <c r="Z52" s="286"/>
      <c r="AA52" s="286"/>
      <c r="AB52" s="286"/>
      <c r="AC52" s="286"/>
      <c r="AD52" s="286"/>
      <c r="AE52" s="286"/>
      <c r="AF52" s="286"/>
      <c r="AG52" s="288" t="s">
        <v>50</v>
      </c>
      <c r="AH52" s="286"/>
      <c r="AI52" s="286"/>
      <c r="AJ52" s="286"/>
      <c r="AK52" s="286"/>
      <c r="AL52" s="286"/>
      <c r="AM52" s="286"/>
      <c r="AN52" s="287" t="s">
        <v>51</v>
      </c>
      <c r="AO52" s="286"/>
      <c r="AP52" s="286"/>
      <c r="AQ52" s="54" t="s">
        <v>52</v>
      </c>
      <c r="AR52" s="31"/>
      <c r="AS52" s="55" t="s">
        <v>53</v>
      </c>
      <c r="AT52" s="56" t="s">
        <v>54</v>
      </c>
      <c r="AU52" s="56" t="s">
        <v>55</v>
      </c>
      <c r="AV52" s="56" t="s">
        <v>56</v>
      </c>
      <c r="AW52" s="56" t="s">
        <v>57</v>
      </c>
      <c r="AX52" s="56" t="s">
        <v>58</v>
      </c>
      <c r="AY52" s="56" t="s">
        <v>59</v>
      </c>
      <c r="AZ52" s="56" t="s">
        <v>60</v>
      </c>
      <c r="BA52" s="56" t="s">
        <v>61</v>
      </c>
      <c r="BB52" s="56" t="s">
        <v>62</v>
      </c>
      <c r="BC52" s="56" t="s">
        <v>63</v>
      </c>
      <c r="BD52" s="57" t="s">
        <v>64</v>
      </c>
      <c r="BE52" s="30"/>
    </row>
    <row r="53" spans="1:91" s="2" customFormat="1" ht="10.9" customHeight="1">
      <c r="A53" s="30"/>
      <c r="B53" s="31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1"/>
      <c r="AS53" s="58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60"/>
      <c r="BE53" s="30"/>
    </row>
    <row r="54" spans="1:91" s="6" customFormat="1" ht="32.450000000000003" customHeight="1">
      <c r="B54" s="61"/>
      <c r="C54" s="62" t="s">
        <v>65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292">
        <f>ROUND(AG55,2)</f>
        <v>0</v>
      </c>
      <c r="AH54" s="292"/>
      <c r="AI54" s="292"/>
      <c r="AJ54" s="292"/>
      <c r="AK54" s="292"/>
      <c r="AL54" s="292"/>
      <c r="AM54" s="292"/>
      <c r="AN54" s="293">
        <f>SUM(AG54,AT54)</f>
        <v>0</v>
      </c>
      <c r="AO54" s="293"/>
      <c r="AP54" s="293"/>
      <c r="AQ54" s="65" t="s">
        <v>3</v>
      </c>
      <c r="AR54" s="61"/>
      <c r="AS54" s="66">
        <f>ROUND(AS55,2)</f>
        <v>0</v>
      </c>
      <c r="AT54" s="67">
        <f>ROUND(SUM(AV54:AW54),2)</f>
        <v>0</v>
      </c>
      <c r="AU54" s="68">
        <f>ROUND(AU55,5)</f>
        <v>0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ROUND(AZ55,2)</f>
        <v>0</v>
      </c>
      <c r="BA54" s="67">
        <f>ROUND(BA55,2)</f>
        <v>0</v>
      </c>
      <c r="BB54" s="67">
        <f>ROUND(BB55,2)</f>
        <v>0</v>
      </c>
      <c r="BC54" s="67">
        <f>ROUND(BC55,2)</f>
        <v>0</v>
      </c>
      <c r="BD54" s="69">
        <f>ROUND(BD55,2)</f>
        <v>0</v>
      </c>
      <c r="BS54" s="70" t="s">
        <v>66</v>
      </c>
      <c r="BT54" s="70" t="s">
        <v>14</v>
      </c>
      <c r="BU54" s="71" t="s">
        <v>67</v>
      </c>
      <c r="BV54" s="70" t="s">
        <v>68</v>
      </c>
      <c r="BW54" s="70" t="s">
        <v>5</v>
      </c>
      <c r="BX54" s="70" t="s">
        <v>69</v>
      </c>
      <c r="CL54" s="70" t="s">
        <v>3</v>
      </c>
    </row>
    <row r="55" spans="1:91" s="7" customFormat="1" ht="24.75" customHeight="1">
      <c r="A55" s="72" t="s">
        <v>70</v>
      </c>
      <c r="B55" s="73"/>
      <c r="C55" s="74"/>
      <c r="D55" s="291" t="s">
        <v>71</v>
      </c>
      <c r="E55" s="291"/>
      <c r="F55" s="291"/>
      <c r="G55" s="291"/>
      <c r="H55" s="291"/>
      <c r="I55" s="75"/>
      <c r="J55" s="291" t="s">
        <v>72</v>
      </c>
      <c r="K55" s="291"/>
      <c r="L55" s="291"/>
      <c r="M55" s="291"/>
      <c r="N55" s="291"/>
      <c r="O55" s="291"/>
      <c r="P55" s="291"/>
      <c r="Q55" s="291"/>
      <c r="R55" s="291"/>
      <c r="S55" s="291"/>
      <c r="T55" s="291"/>
      <c r="U55" s="291"/>
      <c r="V55" s="291"/>
      <c r="W55" s="291"/>
      <c r="X55" s="291"/>
      <c r="Y55" s="291"/>
      <c r="Z55" s="291"/>
      <c r="AA55" s="291"/>
      <c r="AB55" s="291"/>
      <c r="AC55" s="291"/>
      <c r="AD55" s="291"/>
      <c r="AE55" s="291"/>
      <c r="AF55" s="291"/>
      <c r="AG55" s="289">
        <f>'SO 110 - Kolejové úpravy ...'!J30</f>
        <v>0</v>
      </c>
      <c r="AH55" s="290"/>
      <c r="AI55" s="290"/>
      <c r="AJ55" s="290"/>
      <c r="AK55" s="290"/>
      <c r="AL55" s="290"/>
      <c r="AM55" s="290"/>
      <c r="AN55" s="289">
        <f>SUM(AG55,AT55)</f>
        <v>0</v>
      </c>
      <c r="AO55" s="290"/>
      <c r="AP55" s="290"/>
      <c r="AQ55" s="76" t="s">
        <v>73</v>
      </c>
      <c r="AR55" s="73"/>
      <c r="AS55" s="77">
        <v>0</v>
      </c>
      <c r="AT55" s="78">
        <f>ROUND(SUM(AV55:AW55),2)</f>
        <v>0</v>
      </c>
      <c r="AU55" s="79">
        <f>'SO 110 - Kolejové úpravy ...'!P82</f>
        <v>0</v>
      </c>
      <c r="AV55" s="78">
        <f>'SO 110 - Kolejové úpravy ...'!J33</f>
        <v>0</v>
      </c>
      <c r="AW55" s="78">
        <f>'SO 110 - Kolejové úpravy ...'!J34</f>
        <v>0</v>
      </c>
      <c r="AX55" s="78">
        <f>'SO 110 - Kolejové úpravy ...'!J35</f>
        <v>0</v>
      </c>
      <c r="AY55" s="78">
        <f>'SO 110 - Kolejové úpravy ...'!J36</f>
        <v>0</v>
      </c>
      <c r="AZ55" s="78">
        <f>'SO 110 - Kolejové úpravy ...'!F33</f>
        <v>0</v>
      </c>
      <c r="BA55" s="78">
        <f>'SO 110 - Kolejové úpravy ...'!F34</f>
        <v>0</v>
      </c>
      <c r="BB55" s="78">
        <f>'SO 110 - Kolejové úpravy ...'!F35</f>
        <v>0</v>
      </c>
      <c r="BC55" s="78">
        <f>'SO 110 - Kolejové úpravy ...'!F36</f>
        <v>0</v>
      </c>
      <c r="BD55" s="80">
        <f>'SO 110 - Kolejové úpravy ...'!F37</f>
        <v>0</v>
      </c>
      <c r="BT55" s="81" t="s">
        <v>74</v>
      </c>
      <c r="BV55" s="81" t="s">
        <v>68</v>
      </c>
      <c r="BW55" s="81" t="s">
        <v>75</v>
      </c>
      <c r="BX55" s="81" t="s">
        <v>5</v>
      </c>
      <c r="CL55" s="81" t="s">
        <v>3</v>
      </c>
      <c r="CM55" s="81" t="s">
        <v>76</v>
      </c>
    </row>
    <row r="56" spans="1:91" s="2" customFormat="1" ht="30" customHeight="1">
      <c r="A56" s="30"/>
      <c r="B56" s="31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1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</row>
    <row r="57" spans="1:91" s="2" customFormat="1" ht="6.95" customHeight="1">
      <c r="A57" s="30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31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</row>
  </sheetData>
  <mergeCells count="40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55" location="'SO 110 - Kolejové úpravy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92"/>
  <sheetViews>
    <sheetView showGridLines="0" tabSelected="1" workbookViewId="0">
      <selection activeCell="J172" sqref="J172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82"/>
    </row>
    <row r="2" spans="1:46" s="1" customFormat="1" ht="36.950000000000003" customHeight="1">
      <c r="L2" s="294" t="s">
        <v>6</v>
      </c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18" t="s">
        <v>75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76</v>
      </c>
    </row>
    <row r="4" spans="1:46" s="1" customFormat="1" ht="24.95" customHeight="1">
      <c r="B4" s="21"/>
      <c r="D4" s="22" t="s">
        <v>77</v>
      </c>
      <c r="L4" s="21"/>
      <c r="M4" s="83" t="s">
        <v>11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15</v>
      </c>
      <c r="L6" s="21"/>
    </row>
    <row r="7" spans="1:46" s="1" customFormat="1" ht="16.5" customHeight="1">
      <c r="B7" s="21"/>
      <c r="E7" s="295" t="str">
        <f>'Rekapitulace zakázky'!K6</f>
        <v>Oprava výhybek v uzlu Ústí n. L. hl.n.</v>
      </c>
      <c r="F7" s="296"/>
      <c r="G7" s="296"/>
      <c r="H7" s="296"/>
      <c r="L7" s="21"/>
    </row>
    <row r="8" spans="1:46" s="2" customFormat="1" ht="12" customHeight="1">
      <c r="A8" s="30"/>
      <c r="B8" s="31"/>
      <c r="C8" s="30"/>
      <c r="D8" s="27" t="s">
        <v>78</v>
      </c>
      <c r="E8" s="30"/>
      <c r="F8" s="30"/>
      <c r="G8" s="30"/>
      <c r="H8" s="30"/>
      <c r="I8" s="30"/>
      <c r="J8" s="30"/>
      <c r="K8" s="30"/>
      <c r="L8" s="84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76" t="s">
        <v>79</v>
      </c>
      <c r="F9" s="297"/>
      <c r="G9" s="297"/>
      <c r="H9" s="297"/>
      <c r="I9" s="30"/>
      <c r="J9" s="30"/>
      <c r="K9" s="30"/>
      <c r="L9" s="84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84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17</v>
      </c>
      <c r="E11" s="30"/>
      <c r="F11" s="25" t="s">
        <v>3</v>
      </c>
      <c r="G11" s="30"/>
      <c r="H11" s="30"/>
      <c r="I11" s="27" t="s">
        <v>18</v>
      </c>
      <c r="J11" s="25" t="s">
        <v>3</v>
      </c>
      <c r="K11" s="30"/>
      <c r="L11" s="84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19</v>
      </c>
      <c r="E12" s="30"/>
      <c r="F12" s="25" t="s">
        <v>20</v>
      </c>
      <c r="G12" s="30"/>
      <c r="H12" s="30"/>
      <c r="I12" s="27" t="s">
        <v>21</v>
      </c>
      <c r="J12" s="48" t="str">
        <f>'Rekapitulace zakázky'!AN8</f>
        <v>14. 12. 2020</v>
      </c>
      <c r="K12" s="30"/>
      <c r="L12" s="84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84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23</v>
      </c>
      <c r="E14" s="30"/>
      <c r="F14" s="30"/>
      <c r="G14" s="30"/>
      <c r="H14" s="30"/>
      <c r="I14" s="27" t="s">
        <v>24</v>
      </c>
      <c r="J14" s="25" t="s">
        <v>3</v>
      </c>
      <c r="K14" s="30"/>
      <c r="L14" s="84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">
        <v>20</v>
      </c>
      <c r="F15" s="30"/>
      <c r="G15" s="30"/>
      <c r="H15" s="30"/>
      <c r="I15" s="27" t="s">
        <v>25</v>
      </c>
      <c r="J15" s="25" t="s">
        <v>3</v>
      </c>
      <c r="K15" s="30"/>
      <c r="L15" s="84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84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26</v>
      </c>
      <c r="E17" s="30"/>
      <c r="F17" s="30"/>
      <c r="G17" s="30"/>
      <c r="H17" s="30"/>
      <c r="I17" s="27" t="s">
        <v>24</v>
      </c>
      <c r="J17" s="25" t="s">
        <v>3</v>
      </c>
      <c r="K17" s="30"/>
      <c r="L17" s="84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5" t="s">
        <v>20</v>
      </c>
      <c r="F18" s="30"/>
      <c r="G18" s="30"/>
      <c r="H18" s="30"/>
      <c r="I18" s="27" t="s">
        <v>25</v>
      </c>
      <c r="J18" s="25" t="s">
        <v>3</v>
      </c>
      <c r="K18" s="30"/>
      <c r="L18" s="84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84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27</v>
      </c>
      <c r="E20" s="30"/>
      <c r="F20" s="30"/>
      <c r="G20" s="30"/>
      <c r="H20" s="30"/>
      <c r="I20" s="27" t="s">
        <v>24</v>
      </c>
      <c r="J20" s="25" t="s">
        <v>3</v>
      </c>
      <c r="K20" s="30"/>
      <c r="L20" s="84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">
        <v>20</v>
      </c>
      <c r="F21" s="30"/>
      <c r="G21" s="30"/>
      <c r="H21" s="30"/>
      <c r="I21" s="27" t="s">
        <v>25</v>
      </c>
      <c r="J21" s="25" t="s">
        <v>3</v>
      </c>
      <c r="K21" s="30"/>
      <c r="L21" s="84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84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29</v>
      </c>
      <c r="E23" s="30"/>
      <c r="F23" s="30"/>
      <c r="G23" s="30"/>
      <c r="H23" s="30"/>
      <c r="I23" s="27" t="s">
        <v>24</v>
      </c>
      <c r="J23" s="25" t="s">
        <v>3</v>
      </c>
      <c r="K23" s="30"/>
      <c r="L23" s="84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">
        <v>30</v>
      </c>
      <c r="F24" s="30"/>
      <c r="G24" s="30"/>
      <c r="H24" s="30"/>
      <c r="I24" s="27" t="s">
        <v>25</v>
      </c>
      <c r="J24" s="25" t="s">
        <v>3</v>
      </c>
      <c r="K24" s="30"/>
      <c r="L24" s="84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84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31</v>
      </c>
      <c r="E26" s="30"/>
      <c r="F26" s="30"/>
      <c r="G26" s="30"/>
      <c r="H26" s="30"/>
      <c r="I26" s="30"/>
      <c r="J26" s="30"/>
      <c r="K26" s="30"/>
      <c r="L26" s="84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85"/>
      <c r="B27" s="86"/>
      <c r="C27" s="85"/>
      <c r="D27" s="85"/>
      <c r="E27" s="265" t="s">
        <v>3</v>
      </c>
      <c r="F27" s="265"/>
      <c r="G27" s="265"/>
      <c r="H27" s="265"/>
      <c r="I27" s="85"/>
      <c r="J27" s="85"/>
      <c r="K27" s="85"/>
      <c r="L27" s="87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84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59"/>
      <c r="E29" s="59"/>
      <c r="F29" s="59"/>
      <c r="G29" s="59"/>
      <c r="H29" s="59"/>
      <c r="I29" s="59"/>
      <c r="J29" s="59"/>
      <c r="K29" s="59"/>
      <c r="L29" s="84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88" t="s">
        <v>33</v>
      </c>
      <c r="E30" s="30"/>
      <c r="F30" s="30"/>
      <c r="G30" s="30"/>
      <c r="H30" s="30"/>
      <c r="I30" s="30"/>
      <c r="J30" s="64">
        <f>ROUND(J82, 2)</f>
        <v>0</v>
      </c>
      <c r="K30" s="30"/>
      <c r="L30" s="84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59"/>
      <c r="E31" s="59"/>
      <c r="F31" s="59"/>
      <c r="G31" s="59"/>
      <c r="H31" s="59"/>
      <c r="I31" s="59"/>
      <c r="J31" s="59"/>
      <c r="K31" s="59"/>
      <c r="L31" s="84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35</v>
      </c>
      <c r="G32" s="30"/>
      <c r="H32" s="30"/>
      <c r="I32" s="34" t="s">
        <v>34</v>
      </c>
      <c r="J32" s="34" t="s">
        <v>36</v>
      </c>
      <c r="K32" s="30"/>
      <c r="L32" s="84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89" t="s">
        <v>37</v>
      </c>
      <c r="E33" s="27" t="s">
        <v>38</v>
      </c>
      <c r="F33" s="90">
        <f>ROUND((SUM(BE82:BE191)),  2)</f>
        <v>0</v>
      </c>
      <c r="G33" s="30"/>
      <c r="H33" s="30"/>
      <c r="I33" s="91">
        <v>0.21</v>
      </c>
      <c r="J33" s="90">
        <f>ROUND(((SUM(BE82:BE191))*I33),  2)</f>
        <v>0</v>
      </c>
      <c r="K33" s="30"/>
      <c r="L33" s="84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7" t="s">
        <v>39</v>
      </c>
      <c r="F34" s="90">
        <f>ROUND((SUM(BF82:BF191)),  2)</f>
        <v>0</v>
      </c>
      <c r="G34" s="30"/>
      <c r="H34" s="30"/>
      <c r="I34" s="91">
        <v>0.15</v>
      </c>
      <c r="J34" s="90">
        <f>ROUND(((SUM(BF82:BF191))*I34),  2)</f>
        <v>0</v>
      </c>
      <c r="K34" s="30"/>
      <c r="L34" s="84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40</v>
      </c>
      <c r="F35" s="90">
        <f>ROUND((SUM(BG82:BG191)),  2)</f>
        <v>0</v>
      </c>
      <c r="G35" s="30"/>
      <c r="H35" s="30"/>
      <c r="I35" s="91">
        <v>0.21</v>
      </c>
      <c r="J35" s="90">
        <f>0</f>
        <v>0</v>
      </c>
      <c r="K35" s="30"/>
      <c r="L35" s="84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7" t="s">
        <v>41</v>
      </c>
      <c r="F36" s="90">
        <f>ROUND((SUM(BH82:BH191)),  2)</f>
        <v>0</v>
      </c>
      <c r="G36" s="30"/>
      <c r="H36" s="30"/>
      <c r="I36" s="91">
        <v>0.15</v>
      </c>
      <c r="J36" s="90">
        <f>0</f>
        <v>0</v>
      </c>
      <c r="K36" s="30"/>
      <c r="L36" s="84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42</v>
      </c>
      <c r="F37" s="90">
        <f>ROUND((SUM(BI82:BI191)),  2)</f>
        <v>0</v>
      </c>
      <c r="G37" s="30"/>
      <c r="H37" s="30"/>
      <c r="I37" s="91">
        <v>0</v>
      </c>
      <c r="J37" s="90">
        <f>0</f>
        <v>0</v>
      </c>
      <c r="K37" s="30"/>
      <c r="L37" s="84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84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92"/>
      <c r="D39" s="93" t="s">
        <v>43</v>
      </c>
      <c r="E39" s="53"/>
      <c r="F39" s="53"/>
      <c r="G39" s="94" t="s">
        <v>44</v>
      </c>
      <c r="H39" s="95" t="s">
        <v>45</v>
      </c>
      <c r="I39" s="53"/>
      <c r="J39" s="96">
        <f>SUM(J30:J37)</f>
        <v>0</v>
      </c>
      <c r="K39" s="97"/>
      <c r="L39" s="84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84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4" spans="1:31" s="2" customFormat="1" ht="6.95" customHeight="1">
      <c r="A44" s="30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84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2" customFormat="1" ht="24.95" customHeight="1">
      <c r="A45" s="30"/>
      <c r="B45" s="31"/>
      <c r="C45" s="22" t="s">
        <v>80</v>
      </c>
      <c r="D45" s="30"/>
      <c r="E45" s="30"/>
      <c r="F45" s="30"/>
      <c r="G45" s="30"/>
      <c r="H45" s="30"/>
      <c r="I45" s="30"/>
      <c r="J45" s="30"/>
      <c r="K45" s="30"/>
      <c r="L45" s="84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</row>
    <row r="46" spans="1:31" s="2" customFormat="1" ht="6.95" customHeight="1">
      <c r="A46" s="30"/>
      <c r="B46" s="31"/>
      <c r="C46" s="30"/>
      <c r="D46" s="30"/>
      <c r="E46" s="30"/>
      <c r="F46" s="30"/>
      <c r="G46" s="30"/>
      <c r="H46" s="30"/>
      <c r="I46" s="30"/>
      <c r="J46" s="30"/>
      <c r="K46" s="30"/>
      <c r="L46" s="84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2" customFormat="1" ht="12" customHeight="1">
      <c r="A47" s="30"/>
      <c r="B47" s="31"/>
      <c r="C47" s="27" t="s">
        <v>15</v>
      </c>
      <c r="D47" s="30"/>
      <c r="E47" s="30"/>
      <c r="F47" s="30"/>
      <c r="G47" s="30"/>
      <c r="H47" s="30"/>
      <c r="I47" s="30"/>
      <c r="J47" s="30"/>
      <c r="K47" s="30"/>
      <c r="L47" s="84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2" customFormat="1" ht="16.5" customHeight="1">
      <c r="A48" s="30"/>
      <c r="B48" s="31"/>
      <c r="C48" s="30"/>
      <c r="D48" s="30"/>
      <c r="E48" s="295" t="str">
        <f>E7</f>
        <v>Oprava výhybek v uzlu Ústí n. L. hl.n.</v>
      </c>
      <c r="F48" s="296"/>
      <c r="G48" s="296"/>
      <c r="H48" s="296"/>
      <c r="I48" s="30"/>
      <c r="J48" s="30"/>
      <c r="K48" s="30"/>
      <c r="L48" s="84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47" s="2" customFormat="1" ht="12" customHeight="1">
      <c r="A49" s="30"/>
      <c r="B49" s="31"/>
      <c r="C49" s="27" t="s">
        <v>78</v>
      </c>
      <c r="D49" s="30"/>
      <c r="E49" s="30"/>
      <c r="F49" s="30"/>
      <c r="G49" s="30"/>
      <c r="H49" s="30"/>
      <c r="I49" s="30"/>
      <c r="J49" s="30"/>
      <c r="K49" s="30"/>
      <c r="L49" s="84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47" s="2" customFormat="1" ht="16.5" customHeight="1">
      <c r="A50" s="30"/>
      <c r="B50" s="31"/>
      <c r="C50" s="30"/>
      <c r="D50" s="30"/>
      <c r="E50" s="276" t="str">
        <f>E9</f>
        <v>SO 110 - Kolejové úpravy v obvodu Ústí n. L. sever</v>
      </c>
      <c r="F50" s="297"/>
      <c r="G50" s="297"/>
      <c r="H50" s="297"/>
      <c r="I50" s="30"/>
      <c r="J50" s="30"/>
      <c r="K50" s="30"/>
      <c r="L50" s="84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47" s="2" customFormat="1" ht="6.95" customHeight="1">
      <c r="A51" s="30"/>
      <c r="B51" s="31"/>
      <c r="C51" s="30"/>
      <c r="D51" s="30"/>
      <c r="E51" s="30"/>
      <c r="F51" s="30"/>
      <c r="G51" s="30"/>
      <c r="H51" s="30"/>
      <c r="I51" s="30"/>
      <c r="J51" s="30"/>
      <c r="K51" s="30"/>
      <c r="L51" s="84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</row>
    <row r="52" spans="1:47" s="2" customFormat="1" ht="12" customHeight="1">
      <c r="A52" s="30"/>
      <c r="B52" s="31"/>
      <c r="C52" s="27" t="s">
        <v>19</v>
      </c>
      <c r="D52" s="30"/>
      <c r="E52" s="30"/>
      <c r="F52" s="25" t="str">
        <f>F12</f>
        <v xml:space="preserve"> </v>
      </c>
      <c r="G52" s="30"/>
      <c r="H52" s="30"/>
      <c r="I52" s="27" t="s">
        <v>21</v>
      </c>
      <c r="J52" s="48" t="str">
        <f>IF(J12="","",J12)</f>
        <v>14. 12. 2020</v>
      </c>
      <c r="K52" s="30"/>
      <c r="L52" s="84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47" s="2" customFormat="1" ht="6.95" customHeight="1">
      <c r="A53" s="30"/>
      <c r="B53" s="31"/>
      <c r="C53" s="30"/>
      <c r="D53" s="30"/>
      <c r="E53" s="30"/>
      <c r="F53" s="30"/>
      <c r="G53" s="30"/>
      <c r="H53" s="30"/>
      <c r="I53" s="30"/>
      <c r="J53" s="30"/>
      <c r="K53" s="30"/>
      <c r="L53" s="84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47" s="2" customFormat="1" ht="15.2" customHeight="1">
      <c r="A54" s="30"/>
      <c r="B54" s="31"/>
      <c r="C54" s="27" t="s">
        <v>23</v>
      </c>
      <c r="D54" s="30"/>
      <c r="E54" s="30"/>
      <c r="F54" s="25" t="str">
        <f>E15</f>
        <v xml:space="preserve"> </v>
      </c>
      <c r="G54" s="30"/>
      <c r="H54" s="30"/>
      <c r="I54" s="27" t="s">
        <v>27</v>
      </c>
      <c r="J54" s="28" t="str">
        <f>E21</f>
        <v xml:space="preserve"> </v>
      </c>
      <c r="K54" s="30"/>
      <c r="L54" s="84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47" s="2" customFormat="1" ht="15.2" customHeight="1">
      <c r="A55" s="30"/>
      <c r="B55" s="31"/>
      <c r="C55" s="27" t="s">
        <v>26</v>
      </c>
      <c r="D55" s="30"/>
      <c r="E55" s="30"/>
      <c r="F55" s="25" t="str">
        <f>IF(E18="","",E18)</f>
        <v xml:space="preserve"> </v>
      </c>
      <c r="G55" s="30"/>
      <c r="H55" s="30"/>
      <c r="I55" s="27" t="s">
        <v>29</v>
      </c>
      <c r="J55" s="28" t="str">
        <f>E24</f>
        <v>Věra Trnková</v>
      </c>
      <c r="K55" s="30"/>
      <c r="L55" s="84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1:47" s="2" customFormat="1" ht="10.35" customHeight="1">
      <c r="A56" s="30"/>
      <c r="B56" s="31"/>
      <c r="C56" s="30"/>
      <c r="D56" s="30"/>
      <c r="E56" s="30"/>
      <c r="F56" s="30"/>
      <c r="G56" s="30"/>
      <c r="H56" s="30"/>
      <c r="I56" s="30"/>
      <c r="J56" s="30"/>
      <c r="K56" s="30"/>
      <c r="L56" s="84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47" s="2" customFormat="1" ht="29.25" customHeight="1">
      <c r="A57" s="30"/>
      <c r="B57" s="31"/>
      <c r="C57" s="98" t="s">
        <v>81</v>
      </c>
      <c r="D57" s="92"/>
      <c r="E57" s="92"/>
      <c r="F57" s="92"/>
      <c r="G57" s="92"/>
      <c r="H57" s="92"/>
      <c r="I57" s="92"/>
      <c r="J57" s="99" t="s">
        <v>82</v>
      </c>
      <c r="K57" s="92"/>
      <c r="L57" s="84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47" s="2" customFormat="1" ht="10.35" customHeight="1">
      <c r="A58" s="30"/>
      <c r="B58" s="31"/>
      <c r="C58" s="30"/>
      <c r="D58" s="30"/>
      <c r="E58" s="30"/>
      <c r="F58" s="30"/>
      <c r="G58" s="30"/>
      <c r="H58" s="30"/>
      <c r="I58" s="30"/>
      <c r="J58" s="30"/>
      <c r="K58" s="30"/>
      <c r="L58" s="84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47" s="2" customFormat="1" ht="22.9" customHeight="1">
      <c r="A59" s="30"/>
      <c r="B59" s="31"/>
      <c r="C59" s="100" t="s">
        <v>65</v>
      </c>
      <c r="D59" s="30"/>
      <c r="E59" s="30"/>
      <c r="F59" s="30"/>
      <c r="G59" s="30"/>
      <c r="H59" s="30"/>
      <c r="I59" s="30"/>
      <c r="J59" s="64">
        <f>J82</f>
        <v>0</v>
      </c>
      <c r="K59" s="30"/>
      <c r="L59" s="84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U59" s="18" t="s">
        <v>83</v>
      </c>
    </row>
    <row r="60" spans="1:47" s="9" customFormat="1" ht="24.95" customHeight="1">
      <c r="B60" s="101"/>
      <c r="D60" s="102" t="s">
        <v>84</v>
      </c>
      <c r="E60" s="103"/>
      <c r="F60" s="103"/>
      <c r="G60" s="103"/>
      <c r="H60" s="103"/>
      <c r="I60" s="103"/>
      <c r="J60" s="104">
        <f>J83</f>
        <v>0</v>
      </c>
      <c r="L60" s="101"/>
    </row>
    <row r="61" spans="1:47" s="10" customFormat="1" ht="19.899999999999999" customHeight="1">
      <c r="B61" s="105"/>
      <c r="D61" s="106" t="s">
        <v>85</v>
      </c>
      <c r="E61" s="107"/>
      <c r="F61" s="107"/>
      <c r="G61" s="107"/>
      <c r="H61" s="107"/>
      <c r="I61" s="107"/>
      <c r="J61" s="108">
        <f>J84</f>
        <v>0</v>
      </c>
      <c r="L61" s="105"/>
    </row>
    <row r="62" spans="1:47" s="10" customFormat="1" ht="14.85" customHeight="1">
      <c r="B62" s="105"/>
      <c r="D62" s="106" t="s">
        <v>86</v>
      </c>
      <c r="E62" s="107"/>
      <c r="F62" s="107"/>
      <c r="G62" s="107"/>
      <c r="H62" s="107"/>
      <c r="I62" s="107"/>
      <c r="J62" s="108">
        <f>J133</f>
        <v>0</v>
      </c>
      <c r="L62" s="105"/>
    </row>
    <row r="63" spans="1:47" s="2" customFormat="1" ht="21.75" customHeight="1">
      <c r="A63" s="30"/>
      <c r="B63" s="31"/>
      <c r="C63" s="30"/>
      <c r="D63" s="30"/>
      <c r="E63" s="30"/>
      <c r="F63" s="30"/>
      <c r="G63" s="30"/>
      <c r="H63" s="30"/>
      <c r="I63" s="30"/>
      <c r="J63" s="30"/>
      <c r="K63" s="30"/>
      <c r="L63" s="84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</row>
    <row r="64" spans="1:47" s="2" customFormat="1" ht="6.95" customHeight="1">
      <c r="A64" s="30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84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</row>
    <row r="68" spans="1:31" s="2" customFormat="1" ht="6.95" customHeight="1">
      <c r="A68" s="30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84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</row>
    <row r="69" spans="1:31" s="2" customFormat="1" ht="24.95" customHeight="1">
      <c r="A69" s="30"/>
      <c r="B69" s="31"/>
      <c r="C69" s="22" t="s">
        <v>87</v>
      </c>
      <c r="D69" s="30"/>
      <c r="E69" s="30"/>
      <c r="F69" s="30"/>
      <c r="G69" s="30"/>
      <c r="H69" s="30"/>
      <c r="I69" s="30"/>
      <c r="J69" s="30"/>
      <c r="K69" s="30"/>
      <c r="L69" s="84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</row>
    <row r="70" spans="1:31" s="2" customFormat="1" ht="6.95" customHeight="1">
      <c r="A70" s="30"/>
      <c r="B70" s="31"/>
      <c r="C70" s="30"/>
      <c r="D70" s="30"/>
      <c r="E70" s="30"/>
      <c r="F70" s="30"/>
      <c r="G70" s="30"/>
      <c r="H70" s="30"/>
      <c r="I70" s="30"/>
      <c r="J70" s="30"/>
      <c r="K70" s="30"/>
      <c r="L70" s="84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</row>
    <row r="71" spans="1:31" s="2" customFormat="1" ht="12" customHeight="1">
      <c r="A71" s="30"/>
      <c r="B71" s="31"/>
      <c r="C71" s="27" t="s">
        <v>15</v>
      </c>
      <c r="D71" s="30"/>
      <c r="E71" s="30"/>
      <c r="F71" s="30"/>
      <c r="G71" s="30"/>
      <c r="H71" s="30"/>
      <c r="I71" s="30"/>
      <c r="J71" s="30"/>
      <c r="K71" s="30"/>
      <c r="L71" s="84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</row>
    <row r="72" spans="1:31" s="2" customFormat="1" ht="16.5" customHeight="1">
      <c r="A72" s="30"/>
      <c r="B72" s="31"/>
      <c r="C72" s="30"/>
      <c r="D72" s="30"/>
      <c r="E72" s="295" t="str">
        <f>E7</f>
        <v>Oprava výhybek v uzlu Ústí n. L. hl.n.</v>
      </c>
      <c r="F72" s="296"/>
      <c r="G72" s="296"/>
      <c r="H72" s="296"/>
      <c r="I72" s="30"/>
      <c r="J72" s="30"/>
      <c r="K72" s="30"/>
      <c r="L72" s="84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</row>
    <row r="73" spans="1:31" s="2" customFormat="1" ht="12" customHeight="1">
      <c r="A73" s="30"/>
      <c r="B73" s="31"/>
      <c r="C73" s="27" t="s">
        <v>78</v>
      </c>
      <c r="D73" s="30"/>
      <c r="E73" s="30"/>
      <c r="F73" s="30"/>
      <c r="G73" s="30"/>
      <c r="H73" s="30"/>
      <c r="I73" s="30"/>
      <c r="J73" s="30"/>
      <c r="K73" s="30"/>
      <c r="L73" s="84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</row>
    <row r="74" spans="1:31" s="2" customFormat="1" ht="16.5" customHeight="1">
      <c r="A74" s="30"/>
      <c r="B74" s="31"/>
      <c r="C74" s="30"/>
      <c r="D74" s="30"/>
      <c r="E74" s="276" t="str">
        <f>E9</f>
        <v>SO 110 - Kolejové úpravy v obvodu Ústí n. L. sever</v>
      </c>
      <c r="F74" s="297"/>
      <c r="G74" s="297"/>
      <c r="H74" s="297"/>
      <c r="I74" s="30"/>
      <c r="J74" s="30"/>
      <c r="K74" s="30"/>
      <c r="L74" s="84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</row>
    <row r="75" spans="1:31" s="2" customFormat="1" ht="6.95" customHeight="1">
      <c r="A75" s="30"/>
      <c r="B75" s="31"/>
      <c r="C75" s="30"/>
      <c r="D75" s="30"/>
      <c r="E75" s="30"/>
      <c r="F75" s="30"/>
      <c r="G75" s="30"/>
      <c r="H75" s="30"/>
      <c r="I75" s="30"/>
      <c r="J75" s="30"/>
      <c r="K75" s="30"/>
      <c r="L75" s="84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1:31" s="2" customFormat="1" ht="12" customHeight="1">
      <c r="A76" s="30"/>
      <c r="B76" s="31"/>
      <c r="C76" s="27" t="s">
        <v>19</v>
      </c>
      <c r="D76" s="30"/>
      <c r="E76" s="30"/>
      <c r="F76" s="25" t="str">
        <f>F12</f>
        <v xml:space="preserve"> </v>
      </c>
      <c r="G76" s="30"/>
      <c r="H76" s="30"/>
      <c r="I76" s="27" t="s">
        <v>21</v>
      </c>
      <c r="J76" s="48" t="str">
        <f>IF(J12="","",J12)</f>
        <v>14. 12. 2020</v>
      </c>
      <c r="K76" s="30"/>
      <c r="L76" s="84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6.95" customHeight="1">
      <c r="A77" s="30"/>
      <c r="B77" s="31"/>
      <c r="C77" s="30"/>
      <c r="D77" s="30"/>
      <c r="E77" s="30"/>
      <c r="F77" s="30"/>
      <c r="G77" s="30"/>
      <c r="H77" s="30"/>
      <c r="I77" s="30"/>
      <c r="J77" s="30"/>
      <c r="K77" s="30"/>
      <c r="L77" s="84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s="2" customFormat="1" ht="15.2" customHeight="1">
      <c r="A78" s="30"/>
      <c r="B78" s="31"/>
      <c r="C78" s="27" t="s">
        <v>23</v>
      </c>
      <c r="D78" s="30"/>
      <c r="E78" s="30"/>
      <c r="F78" s="25" t="str">
        <f>E15</f>
        <v xml:space="preserve"> </v>
      </c>
      <c r="G78" s="30"/>
      <c r="H78" s="30"/>
      <c r="I78" s="27" t="s">
        <v>27</v>
      </c>
      <c r="J78" s="28" t="str">
        <f>E21</f>
        <v xml:space="preserve"> </v>
      </c>
      <c r="K78" s="30"/>
      <c r="L78" s="84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31" s="2" customFormat="1" ht="15.2" customHeight="1">
      <c r="A79" s="30"/>
      <c r="B79" s="31"/>
      <c r="C79" s="27" t="s">
        <v>26</v>
      </c>
      <c r="D79" s="30"/>
      <c r="E79" s="30"/>
      <c r="F79" s="25" t="str">
        <f>IF(E18="","",E18)</f>
        <v xml:space="preserve"> </v>
      </c>
      <c r="G79" s="30"/>
      <c r="H79" s="30"/>
      <c r="I79" s="27" t="s">
        <v>29</v>
      </c>
      <c r="J79" s="28" t="str">
        <f>E24</f>
        <v>Věra Trnková</v>
      </c>
      <c r="K79" s="30"/>
      <c r="L79" s="84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</row>
    <row r="80" spans="1:31" s="2" customFormat="1" ht="10.35" customHeight="1">
      <c r="A80" s="30"/>
      <c r="B80" s="31"/>
      <c r="C80" s="30"/>
      <c r="D80" s="30"/>
      <c r="E80" s="30"/>
      <c r="F80" s="30"/>
      <c r="G80" s="30"/>
      <c r="H80" s="30"/>
      <c r="I80" s="30"/>
      <c r="J80" s="30"/>
      <c r="K80" s="30"/>
      <c r="L80" s="84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</row>
    <row r="81" spans="1:65" s="11" customFormat="1" ht="29.25" customHeight="1">
      <c r="A81" s="109"/>
      <c r="B81" s="110"/>
      <c r="C81" s="111" t="s">
        <v>88</v>
      </c>
      <c r="D81" s="112" t="s">
        <v>52</v>
      </c>
      <c r="E81" s="112" t="s">
        <v>48</v>
      </c>
      <c r="F81" s="112" t="s">
        <v>49</v>
      </c>
      <c r="G81" s="112" t="s">
        <v>89</v>
      </c>
      <c r="H81" s="112" t="s">
        <v>90</v>
      </c>
      <c r="I81" s="112" t="s">
        <v>91</v>
      </c>
      <c r="J81" s="112" t="s">
        <v>82</v>
      </c>
      <c r="K81" s="113" t="s">
        <v>92</v>
      </c>
      <c r="L81" s="114"/>
      <c r="M81" s="55" t="s">
        <v>3</v>
      </c>
      <c r="N81" s="56" t="s">
        <v>37</v>
      </c>
      <c r="O81" s="56" t="s">
        <v>93</v>
      </c>
      <c r="P81" s="56" t="s">
        <v>94</v>
      </c>
      <c r="Q81" s="56" t="s">
        <v>95</v>
      </c>
      <c r="R81" s="56" t="s">
        <v>96</v>
      </c>
      <c r="S81" s="56" t="s">
        <v>97</v>
      </c>
      <c r="T81" s="57" t="s">
        <v>98</v>
      </c>
      <c r="U81" s="109"/>
      <c r="V81" s="109"/>
      <c r="W81" s="109"/>
      <c r="X81" s="109"/>
      <c r="Y81" s="109"/>
      <c r="Z81" s="109"/>
      <c r="AA81" s="109"/>
      <c r="AB81" s="109"/>
      <c r="AC81" s="109"/>
      <c r="AD81" s="109"/>
      <c r="AE81" s="109"/>
    </row>
    <row r="82" spans="1:65" s="2" customFormat="1" ht="22.9" customHeight="1">
      <c r="A82" s="30"/>
      <c r="B82" s="31"/>
      <c r="C82" s="62" t="s">
        <v>99</v>
      </c>
      <c r="D82" s="30"/>
      <c r="E82" s="30"/>
      <c r="F82" s="30"/>
      <c r="G82" s="30"/>
      <c r="H82" s="30"/>
      <c r="I82" s="30"/>
      <c r="J82" s="115">
        <f>BK82</f>
        <v>0</v>
      </c>
      <c r="K82" s="30"/>
      <c r="L82" s="31"/>
      <c r="M82" s="58"/>
      <c r="N82" s="49"/>
      <c r="O82" s="59"/>
      <c r="P82" s="116">
        <f>P83</f>
        <v>0</v>
      </c>
      <c r="Q82" s="59"/>
      <c r="R82" s="116">
        <f>R83</f>
        <v>785.43756000000008</v>
      </c>
      <c r="S82" s="59"/>
      <c r="T82" s="117">
        <f>T83</f>
        <v>0</v>
      </c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T82" s="18" t="s">
        <v>66</v>
      </c>
      <c r="AU82" s="18" t="s">
        <v>83</v>
      </c>
      <c r="BK82" s="118">
        <f>BK83</f>
        <v>0</v>
      </c>
    </row>
    <row r="83" spans="1:65" s="12" customFormat="1" ht="25.9" customHeight="1">
      <c r="B83" s="119"/>
      <c r="D83" s="120" t="s">
        <v>66</v>
      </c>
      <c r="E83" s="121" t="s">
        <v>100</v>
      </c>
      <c r="F83" s="121" t="s">
        <v>101</v>
      </c>
      <c r="J83" s="122">
        <f>BK83</f>
        <v>0</v>
      </c>
      <c r="L83" s="119"/>
      <c r="M83" s="123"/>
      <c r="N83" s="124"/>
      <c r="O83" s="124"/>
      <c r="P83" s="125">
        <f>P84</f>
        <v>0</v>
      </c>
      <c r="Q83" s="124"/>
      <c r="R83" s="125">
        <f>R84</f>
        <v>785.43756000000008</v>
      </c>
      <c r="S83" s="124"/>
      <c r="T83" s="126">
        <f>T84</f>
        <v>0</v>
      </c>
      <c r="AR83" s="120" t="s">
        <v>74</v>
      </c>
      <c r="AT83" s="127" t="s">
        <v>66</v>
      </c>
      <c r="AU83" s="127" t="s">
        <v>14</v>
      </c>
      <c r="AY83" s="120" t="s">
        <v>102</v>
      </c>
      <c r="BK83" s="128">
        <f>BK84</f>
        <v>0</v>
      </c>
    </row>
    <row r="84" spans="1:65" s="12" customFormat="1" ht="22.9" customHeight="1">
      <c r="B84" s="119"/>
      <c r="D84" s="120" t="s">
        <v>66</v>
      </c>
      <c r="E84" s="129" t="s">
        <v>103</v>
      </c>
      <c r="F84" s="129" t="s">
        <v>104</v>
      </c>
      <c r="J84" s="130">
        <f>BK84</f>
        <v>0</v>
      </c>
      <c r="L84" s="119"/>
      <c r="M84" s="123"/>
      <c r="N84" s="124"/>
      <c r="O84" s="124"/>
      <c r="P84" s="125">
        <f>P85+SUM(P86:P133)</f>
        <v>0</v>
      </c>
      <c r="Q84" s="124"/>
      <c r="R84" s="125">
        <f>R85+SUM(R86:R133)</f>
        <v>785.43756000000008</v>
      </c>
      <c r="S84" s="124"/>
      <c r="T84" s="126">
        <f>T85+SUM(T86:T133)</f>
        <v>0</v>
      </c>
      <c r="AR84" s="120" t="s">
        <v>74</v>
      </c>
      <c r="AT84" s="127" t="s">
        <v>66</v>
      </c>
      <c r="AU84" s="127" t="s">
        <v>74</v>
      </c>
      <c r="AY84" s="120" t="s">
        <v>102</v>
      </c>
      <c r="BK84" s="128">
        <f>BK85+SUM(BK86:BK133)</f>
        <v>0</v>
      </c>
    </row>
    <row r="85" spans="1:65" s="2" customFormat="1" ht="24">
      <c r="A85" s="30"/>
      <c r="B85" s="131"/>
      <c r="C85" s="132" t="s">
        <v>74</v>
      </c>
      <c r="D85" s="132" t="s">
        <v>105</v>
      </c>
      <c r="E85" s="133" t="s">
        <v>106</v>
      </c>
      <c r="F85" s="134" t="s">
        <v>107</v>
      </c>
      <c r="G85" s="135" t="s">
        <v>108</v>
      </c>
      <c r="H85" s="136">
        <v>50</v>
      </c>
      <c r="I85" s="137">
        <v>0</v>
      </c>
      <c r="J85" s="137">
        <f>ROUND(I85*H85,2)</f>
        <v>0</v>
      </c>
      <c r="K85" s="134" t="s">
        <v>3</v>
      </c>
      <c r="L85" s="31"/>
      <c r="M85" s="138" t="s">
        <v>3</v>
      </c>
      <c r="N85" s="139" t="s">
        <v>38</v>
      </c>
      <c r="O85" s="140">
        <v>0</v>
      </c>
      <c r="P85" s="140">
        <f>O85*H85</f>
        <v>0</v>
      </c>
      <c r="Q85" s="140">
        <v>0</v>
      </c>
      <c r="R85" s="140">
        <f>Q85*H85</f>
        <v>0</v>
      </c>
      <c r="S85" s="140">
        <v>0</v>
      </c>
      <c r="T85" s="141">
        <f>S85*H85</f>
        <v>0</v>
      </c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R85" s="142" t="s">
        <v>109</v>
      </c>
      <c r="AT85" s="142" t="s">
        <v>105</v>
      </c>
      <c r="AU85" s="142" t="s">
        <v>76</v>
      </c>
      <c r="AY85" s="18" t="s">
        <v>102</v>
      </c>
      <c r="BE85" s="143">
        <f>IF(N85="základní",J85,0)</f>
        <v>0</v>
      </c>
      <c r="BF85" s="143">
        <f>IF(N85="snížená",J85,0)</f>
        <v>0</v>
      </c>
      <c r="BG85" s="143">
        <f>IF(N85="zákl. přenesená",J85,0)</f>
        <v>0</v>
      </c>
      <c r="BH85" s="143">
        <f>IF(N85="sníž. přenesená",J85,0)</f>
        <v>0</v>
      </c>
      <c r="BI85" s="143">
        <f>IF(N85="nulová",J85,0)</f>
        <v>0</v>
      </c>
      <c r="BJ85" s="18" t="s">
        <v>74</v>
      </c>
      <c r="BK85" s="143">
        <f>ROUND(I85*H85,2)</f>
        <v>0</v>
      </c>
      <c r="BL85" s="18" t="s">
        <v>109</v>
      </c>
      <c r="BM85" s="142" t="s">
        <v>110</v>
      </c>
    </row>
    <row r="86" spans="1:65" s="2" customFormat="1" ht="19.5">
      <c r="A86" s="30"/>
      <c r="B86" s="31"/>
      <c r="C86" s="30"/>
      <c r="D86" s="144" t="s">
        <v>111</v>
      </c>
      <c r="E86" s="30"/>
      <c r="F86" s="145" t="s">
        <v>107</v>
      </c>
      <c r="G86" s="30"/>
      <c r="H86" s="30"/>
      <c r="I86" s="30"/>
      <c r="J86" s="30"/>
      <c r="K86" s="30"/>
      <c r="L86" s="31"/>
      <c r="M86" s="146"/>
      <c r="N86" s="147"/>
      <c r="O86" s="51"/>
      <c r="P86" s="51"/>
      <c r="Q86" s="51"/>
      <c r="R86" s="51"/>
      <c r="S86" s="51"/>
      <c r="T86" s="52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T86" s="18" t="s">
        <v>111</v>
      </c>
      <c r="AU86" s="18" t="s">
        <v>76</v>
      </c>
    </row>
    <row r="87" spans="1:65" s="2" customFormat="1" ht="24">
      <c r="A87" s="30"/>
      <c r="B87" s="131"/>
      <c r="C87" s="132" t="s">
        <v>76</v>
      </c>
      <c r="D87" s="132" t="s">
        <v>105</v>
      </c>
      <c r="E87" s="133" t="s">
        <v>112</v>
      </c>
      <c r="F87" s="134" t="s">
        <v>113</v>
      </c>
      <c r="G87" s="135" t="s">
        <v>108</v>
      </c>
      <c r="H87" s="136">
        <v>88</v>
      </c>
      <c r="I87" s="137">
        <v>0</v>
      </c>
      <c r="J87" s="137">
        <f>ROUND(I87*H87,2)</f>
        <v>0</v>
      </c>
      <c r="K87" s="134" t="s">
        <v>3</v>
      </c>
      <c r="L87" s="31"/>
      <c r="M87" s="138" t="s">
        <v>3</v>
      </c>
      <c r="N87" s="139" t="s">
        <v>38</v>
      </c>
      <c r="O87" s="140">
        <v>0</v>
      </c>
      <c r="P87" s="140">
        <f>O87*H87</f>
        <v>0</v>
      </c>
      <c r="Q87" s="140">
        <v>0</v>
      </c>
      <c r="R87" s="140">
        <f>Q87*H87</f>
        <v>0</v>
      </c>
      <c r="S87" s="140">
        <v>0</v>
      </c>
      <c r="T87" s="141">
        <f>S87*H87</f>
        <v>0</v>
      </c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R87" s="142" t="s">
        <v>109</v>
      </c>
      <c r="AT87" s="142" t="s">
        <v>105</v>
      </c>
      <c r="AU87" s="142" t="s">
        <v>76</v>
      </c>
      <c r="AY87" s="18" t="s">
        <v>102</v>
      </c>
      <c r="BE87" s="143">
        <f>IF(N87="základní",J87,0)</f>
        <v>0</v>
      </c>
      <c r="BF87" s="143">
        <f>IF(N87="snížená",J87,0)</f>
        <v>0</v>
      </c>
      <c r="BG87" s="143">
        <f>IF(N87="zákl. přenesená",J87,0)</f>
        <v>0</v>
      </c>
      <c r="BH87" s="143">
        <f>IF(N87="sníž. přenesená",J87,0)</f>
        <v>0</v>
      </c>
      <c r="BI87" s="143">
        <f>IF(N87="nulová",J87,0)</f>
        <v>0</v>
      </c>
      <c r="BJ87" s="18" t="s">
        <v>74</v>
      </c>
      <c r="BK87" s="143">
        <f>ROUND(I87*H87,2)</f>
        <v>0</v>
      </c>
      <c r="BL87" s="18" t="s">
        <v>109</v>
      </c>
      <c r="BM87" s="142" t="s">
        <v>114</v>
      </c>
    </row>
    <row r="88" spans="1:65" s="2" customFormat="1" ht="19.5">
      <c r="A88" s="30"/>
      <c r="B88" s="31"/>
      <c r="C88" s="30"/>
      <c r="D88" s="144" t="s">
        <v>111</v>
      </c>
      <c r="E88" s="30"/>
      <c r="F88" s="145" t="s">
        <v>113</v>
      </c>
      <c r="G88" s="30"/>
      <c r="H88" s="30"/>
      <c r="I88" s="30"/>
      <c r="J88" s="30"/>
      <c r="K88" s="30"/>
      <c r="L88" s="31"/>
      <c r="M88" s="146"/>
      <c r="N88" s="147"/>
      <c r="O88" s="51"/>
      <c r="P88" s="51"/>
      <c r="Q88" s="51"/>
      <c r="R88" s="51"/>
      <c r="S88" s="51"/>
      <c r="T88" s="52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T88" s="18" t="s">
        <v>111</v>
      </c>
      <c r="AU88" s="18" t="s">
        <v>76</v>
      </c>
    </row>
    <row r="89" spans="1:65" s="2" customFormat="1" ht="24">
      <c r="A89" s="30"/>
      <c r="B89" s="131"/>
      <c r="C89" s="132" t="s">
        <v>115</v>
      </c>
      <c r="D89" s="132" t="s">
        <v>105</v>
      </c>
      <c r="E89" s="133" t="s">
        <v>116</v>
      </c>
      <c r="F89" s="134" t="s">
        <v>117</v>
      </c>
      <c r="G89" s="135" t="s">
        <v>108</v>
      </c>
      <c r="H89" s="136">
        <v>38</v>
      </c>
      <c r="I89" s="137">
        <v>0</v>
      </c>
      <c r="J89" s="137">
        <f>ROUND(I89*H89,2)</f>
        <v>0</v>
      </c>
      <c r="K89" s="134" t="s">
        <v>3</v>
      </c>
      <c r="L89" s="31"/>
      <c r="M89" s="138" t="s">
        <v>3</v>
      </c>
      <c r="N89" s="139" t="s">
        <v>38</v>
      </c>
      <c r="O89" s="140">
        <v>0</v>
      </c>
      <c r="P89" s="140">
        <f>O89*H89</f>
        <v>0</v>
      </c>
      <c r="Q89" s="140">
        <v>0</v>
      </c>
      <c r="R89" s="140">
        <f>Q89*H89</f>
        <v>0</v>
      </c>
      <c r="S89" s="140">
        <v>0</v>
      </c>
      <c r="T89" s="141">
        <f>S89*H89</f>
        <v>0</v>
      </c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R89" s="142" t="s">
        <v>109</v>
      </c>
      <c r="AT89" s="142" t="s">
        <v>105</v>
      </c>
      <c r="AU89" s="142" t="s">
        <v>76</v>
      </c>
      <c r="AY89" s="18" t="s">
        <v>102</v>
      </c>
      <c r="BE89" s="143">
        <f>IF(N89="základní",J89,0)</f>
        <v>0</v>
      </c>
      <c r="BF89" s="143">
        <f>IF(N89="snížená",J89,0)</f>
        <v>0</v>
      </c>
      <c r="BG89" s="143">
        <f>IF(N89="zákl. přenesená",J89,0)</f>
        <v>0</v>
      </c>
      <c r="BH89" s="143">
        <f>IF(N89="sníž. přenesená",J89,0)</f>
        <v>0</v>
      </c>
      <c r="BI89" s="143">
        <f>IF(N89="nulová",J89,0)</f>
        <v>0</v>
      </c>
      <c r="BJ89" s="18" t="s">
        <v>74</v>
      </c>
      <c r="BK89" s="143">
        <f>ROUND(I89*H89,2)</f>
        <v>0</v>
      </c>
      <c r="BL89" s="18" t="s">
        <v>109</v>
      </c>
      <c r="BM89" s="142" t="s">
        <v>118</v>
      </c>
    </row>
    <row r="90" spans="1:65" s="2" customFormat="1" ht="19.5">
      <c r="A90" s="30"/>
      <c r="B90" s="31"/>
      <c r="C90" s="30"/>
      <c r="D90" s="144" t="s">
        <v>111</v>
      </c>
      <c r="E90" s="30"/>
      <c r="F90" s="145" t="s">
        <v>117</v>
      </c>
      <c r="G90" s="30"/>
      <c r="H90" s="30"/>
      <c r="I90" s="30"/>
      <c r="J90" s="30"/>
      <c r="K90" s="30"/>
      <c r="L90" s="31"/>
      <c r="M90" s="146"/>
      <c r="N90" s="147"/>
      <c r="O90" s="51"/>
      <c r="P90" s="51"/>
      <c r="Q90" s="51"/>
      <c r="R90" s="51"/>
      <c r="S90" s="51"/>
      <c r="T90" s="52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T90" s="18" t="s">
        <v>111</v>
      </c>
      <c r="AU90" s="18" t="s">
        <v>76</v>
      </c>
    </row>
    <row r="91" spans="1:65" s="2" customFormat="1" ht="36">
      <c r="A91" s="30"/>
      <c r="B91" s="131"/>
      <c r="C91" s="132" t="s">
        <v>109</v>
      </c>
      <c r="D91" s="132" t="s">
        <v>105</v>
      </c>
      <c r="E91" s="133" t="s">
        <v>119</v>
      </c>
      <c r="F91" s="134" t="s">
        <v>120</v>
      </c>
      <c r="G91" s="135" t="s">
        <v>108</v>
      </c>
      <c r="H91" s="136">
        <v>50</v>
      </c>
      <c r="I91" s="137">
        <v>0</v>
      </c>
      <c r="J91" s="137">
        <f>ROUND(I91*H91,2)</f>
        <v>0</v>
      </c>
      <c r="K91" s="134" t="s">
        <v>3</v>
      </c>
      <c r="L91" s="31"/>
      <c r="M91" s="138" t="s">
        <v>3</v>
      </c>
      <c r="N91" s="139" t="s">
        <v>38</v>
      </c>
      <c r="O91" s="140">
        <v>0</v>
      </c>
      <c r="P91" s="140">
        <f>O91*H91</f>
        <v>0</v>
      </c>
      <c r="Q91" s="140">
        <v>0</v>
      </c>
      <c r="R91" s="140">
        <f>Q91*H91</f>
        <v>0</v>
      </c>
      <c r="S91" s="140">
        <v>0</v>
      </c>
      <c r="T91" s="141">
        <f>S91*H91</f>
        <v>0</v>
      </c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R91" s="142" t="s">
        <v>109</v>
      </c>
      <c r="AT91" s="142" t="s">
        <v>105</v>
      </c>
      <c r="AU91" s="142" t="s">
        <v>76</v>
      </c>
      <c r="AY91" s="18" t="s">
        <v>102</v>
      </c>
      <c r="BE91" s="143">
        <f>IF(N91="základní",J91,0)</f>
        <v>0</v>
      </c>
      <c r="BF91" s="143">
        <f>IF(N91="snížená",J91,0)</f>
        <v>0</v>
      </c>
      <c r="BG91" s="143">
        <f>IF(N91="zákl. přenesená",J91,0)</f>
        <v>0</v>
      </c>
      <c r="BH91" s="143">
        <f>IF(N91="sníž. přenesená",J91,0)</f>
        <v>0</v>
      </c>
      <c r="BI91" s="143">
        <f>IF(N91="nulová",J91,0)</f>
        <v>0</v>
      </c>
      <c r="BJ91" s="18" t="s">
        <v>74</v>
      </c>
      <c r="BK91" s="143">
        <f>ROUND(I91*H91,2)</f>
        <v>0</v>
      </c>
      <c r="BL91" s="18" t="s">
        <v>109</v>
      </c>
      <c r="BM91" s="142" t="s">
        <v>121</v>
      </c>
    </row>
    <row r="92" spans="1:65" s="2" customFormat="1" ht="19.5">
      <c r="A92" s="30"/>
      <c r="B92" s="31"/>
      <c r="C92" s="30"/>
      <c r="D92" s="144" t="s">
        <v>111</v>
      </c>
      <c r="E92" s="30"/>
      <c r="F92" s="145" t="s">
        <v>120</v>
      </c>
      <c r="G92" s="30"/>
      <c r="H92" s="30"/>
      <c r="I92" s="30"/>
      <c r="J92" s="30"/>
      <c r="K92" s="30"/>
      <c r="L92" s="31"/>
      <c r="M92" s="146"/>
      <c r="N92" s="147"/>
      <c r="O92" s="51"/>
      <c r="P92" s="51"/>
      <c r="Q92" s="51"/>
      <c r="R92" s="51"/>
      <c r="S92" s="51"/>
      <c r="T92" s="52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  <c r="AT92" s="18" t="s">
        <v>111</v>
      </c>
      <c r="AU92" s="18" t="s">
        <v>76</v>
      </c>
    </row>
    <row r="93" spans="1:65" s="2" customFormat="1" ht="36">
      <c r="A93" s="30"/>
      <c r="B93" s="131"/>
      <c r="C93" s="132" t="s">
        <v>103</v>
      </c>
      <c r="D93" s="132" t="s">
        <v>105</v>
      </c>
      <c r="E93" s="133" t="s">
        <v>122</v>
      </c>
      <c r="F93" s="134" t="s">
        <v>123</v>
      </c>
      <c r="G93" s="135" t="s">
        <v>108</v>
      </c>
      <c r="H93" s="136">
        <v>88</v>
      </c>
      <c r="I93" s="137">
        <v>0</v>
      </c>
      <c r="J93" s="137">
        <f>ROUND(I93*H93,2)</f>
        <v>0</v>
      </c>
      <c r="K93" s="134" t="s">
        <v>3</v>
      </c>
      <c r="L93" s="31"/>
      <c r="M93" s="138" t="s">
        <v>3</v>
      </c>
      <c r="N93" s="139" t="s">
        <v>38</v>
      </c>
      <c r="O93" s="140">
        <v>0</v>
      </c>
      <c r="P93" s="140">
        <f>O93*H93</f>
        <v>0</v>
      </c>
      <c r="Q93" s="140">
        <v>0</v>
      </c>
      <c r="R93" s="140">
        <f>Q93*H93</f>
        <v>0</v>
      </c>
      <c r="S93" s="140">
        <v>0</v>
      </c>
      <c r="T93" s="141">
        <f>S93*H93</f>
        <v>0</v>
      </c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R93" s="142" t="s">
        <v>109</v>
      </c>
      <c r="AT93" s="142" t="s">
        <v>105</v>
      </c>
      <c r="AU93" s="142" t="s">
        <v>76</v>
      </c>
      <c r="AY93" s="18" t="s">
        <v>102</v>
      </c>
      <c r="BE93" s="143">
        <f>IF(N93="základní",J93,0)</f>
        <v>0</v>
      </c>
      <c r="BF93" s="143">
        <f>IF(N93="snížená",J93,0)</f>
        <v>0</v>
      </c>
      <c r="BG93" s="143">
        <f>IF(N93="zákl. přenesená",J93,0)</f>
        <v>0</v>
      </c>
      <c r="BH93" s="143">
        <f>IF(N93="sníž. přenesená",J93,0)</f>
        <v>0</v>
      </c>
      <c r="BI93" s="143">
        <f>IF(N93="nulová",J93,0)</f>
        <v>0</v>
      </c>
      <c r="BJ93" s="18" t="s">
        <v>74</v>
      </c>
      <c r="BK93" s="143">
        <f>ROUND(I93*H93,2)</f>
        <v>0</v>
      </c>
      <c r="BL93" s="18" t="s">
        <v>109</v>
      </c>
      <c r="BM93" s="142" t="s">
        <v>124</v>
      </c>
    </row>
    <row r="94" spans="1:65" s="2" customFormat="1" ht="19.5">
      <c r="A94" s="30"/>
      <c r="B94" s="31"/>
      <c r="C94" s="30"/>
      <c r="D94" s="144" t="s">
        <v>111</v>
      </c>
      <c r="E94" s="30"/>
      <c r="F94" s="145" t="s">
        <v>123</v>
      </c>
      <c r="G94" s="30"/>
      <c r="H94" s="30"/>
      <c r="I94" s="30"/>
      <c r="J94" s="30"/>
      <c r="K94" s="30"/>
      <c r="L94" s="31"/>
      <c r="M94" s="146"/>
      <c r="N94" s="147"/>
      <c r="O94" s="51"/>
      <c r="P94" s="51"/>
      <c r="Q94" s="51"/>
      <c r="R94" s="51"/>
      <c r="S94" s="51"/>
      <c r="T94" s="52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T94" s="18" t="s">
        <v>111</v>
      </c>
      <c r="AU94" s="18" t="s">
        <v>76</v>
      </c>
    </row>
    <row r="95" spans="1:65" s="2" customFormat="1" ht="36">
      <c r="A95" s="30"/>
      <c r="B95" s="131"/>
      <c r="C95" s="132" t="s">
        <v>125</v>
      </c>
      <c r="D95" s="132" t="s">
        <v>105</v>
      </c>
      <c r="E95" s="133" t="s">
        <v>126</v>
      </c>
      <c r="F95" s="134" t="s">
        <v>127</v>
      </c>
      <c r="G95" s="135" t="s">
        <v>108</v>
      </c>
      <c r="H95" s="136">
        <v>38</v>
      </c>
      <c r="I95" s="137">
        <v>0</v>
      </c>
      <c r="J95" s="137">
        <f>ROUND(I95*H95,2)</f>
        <v>0</v>
      </c>
      <c r="K95" s="134" t="s">
        <v>3</v>
      </c>
      <c r="L95" s="31"/>
      <c r="M95" s="138" t="s">
        <v>3</v>
      </c>
      <c r="N95" s="139" t="s">
        <v>38</v>
      </c>
      <c r="O95" s="140">
        <v>0</v>
      </c>
      <c r="P95" s="140">
        <f>O95*H95</f>
        <v>0</v>
      </c>
      <c r="Q95" s="140">
        <v>0</v>
      </c>
      <c r="R95" s="140">
        <f>Q95*H95</f>
        <v>0</v>
      </c>
      <c r="S95" s="140">
        <v>0</v>
      </c>
      <c r="T95" s="141">
        <f>S95*H95</f>
        <v>0</v>
      </c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R95" s="142" t="s">
        <v>109</v>
      </c>
      <c r="AT95" s="142" t="s">
        <v>105</v>
      </c>
      <c r="AU95" s="142" t="s">
        <v>76</v>
      </c>
      <c r="AY95" s="18" t="s">
        <v>102</v>
      </c>
      <c r="BE95" s="143">
        <f>IF(N95="základní",J95,0)</f>
        <v>0</v>
      </c>
      <c r="BF95" s="143">
        <f>IF(N95="snížená",J95,0)</f>
        <v>0</v>
      </c>
      <c r="BG95" s="143">
        <f>IF(N95="zákl. přenesená",J95,0)</f>
        <v>0</v>
      </c>
      <c r="BH95" s="143">
        <f>IF(N95="sníž. přenesená",J95,0)</f>
        <v>0</v>
      </c>
      <c r="BI95" s="143">
        <f>IF(N95="nulová",J95,0)</f>
        <v>0</v>
      </c>
      <c r="BJ95" s="18" t="s">
        <v>74</v>
      </c>
      <c r="BK95" s="143">
        <f>ROUND(I95*H95,2)</f>
        <v>0</v>
      </c>
      <c r="BL95" s="18" t="s">
        <v>109</v>
      </c>
      <c r="BM95" s="142" t="s">
        <v>128</v>
      </c>
    </row>
    <row r="96" spans="1:65" s="2" customFormat="1" ht="19.5">
      <c r="A96" s="30"/>
      <c r="B96" s="31"/>
      <c r="C96" s="30"/>
      <c r="D96" s="144" t="s">
        <v>111</v>
      </c>
      <c r="E96" s="30"/>
      <c r="F96" s="145" t="s">
        <v>127</v>
      </c>
      <c r="G96" s="30"/>
      <c r="H96" s="30"/>
      <c r="I96" s="30"/>
      <c r="J96" s="30"/>
      <c r="K96" s="30"/>
      <c r="L96" s="31"/>
      <c r="M96" s="146"/>
      <c r="N96" s="147"/>
      <c r="O96" s="51"/>
      <c r="P96" s="51"/>
      <c r="Q96" s="51"/>
      <c r="R96" s="51"/>
      <c r="S96" s="51"/>
      <c r="T96" s="52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T96" s="18" t="s">
        <v>111</v>
      </c>
      <c r="AU96" s="18" t="s">
        <v>76</v>
      </c>
    </row>
    <row r="97" spans="1:65" s="2" customFormat="1" ht="36">
      <c r="A97" s="30"/>
      <c r="B97" s="131"/>
      <c r="C97" s="132" t="s">
        <v>129</v>
      </c>
      <c r="D97" s="132" t="s">
        <v>105</v>
      </c>
      <c r="E97" s="133" t="s">
        <v>130</v>
      </c>
      <c r="F97" s="134" t="s">
        <v>131</v>
      </c>
      <c r="G97" s="135" t="s">
        <v>132</v>
      </c>
      <c r="H97" s="136">
        <v>8.5000000000000006E-2</v>
      </c>
      <c r="I97" s="137">
        <v>0</v>
      </c>
      <c r="J97" s="137">
        <f>ROUND(I97*H97,2)</f>
        <v>0</v>
      </c>
      <c r="K97" s="134" t="s">
        <v>3</v>
      </c>
      <c r="L97" s="31"/>
      <c r="M97" s="138" t="s">
        <v>3</v>
      </c>
      <c r="N97" s="139" t="s">
        <v>38</v>
      </c>
      <c r="O97" s="140">
        <v>0</v>
      </c>
      <c r="P97" s="140">
        <f>O97*H97</f>
        <v>0</v>
      </c>
      <c r="Q97" s="140">
        <v>0</v>
      </c>
      <c r="R97" s="140">
        <f>Q97*H97</f>
        <v>0</v>
      </c>
      <c r="S97" s="140">
        <v>0</v>
      </c>
      <c r="T97" s="141">
        <f>S97*H97</f>
        <v>0</v>
      </c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R97" s="142" t="s">
        <v>109</v>
      </c>
      <c r="AT97" s="142" t="s">
        <v>105</v>
      </c>
      <c r="AU97" s="142" t="s">
        <v>76</v>
      </c>
      <c r="AY97" s="18" t="s">
        <v>102</v>
      </c>
      <c r="BE97" s="143">
        <f>IF(N97="základní",J97,0)</f>
        <v>0</v>
      </c>
      <c r="BF97" s="143">
        <f>IF(N97="snížená",J97,0)</f>
        <v>0</v>
      </c>
      <c r="BG97" s="143">
        <f>IF(N97="zákl. přenesená",J97,0)</f>
        <v>0</v>
      </c>
      <c r="BH97" s="143">
        <f>IF(N97="sníž. přenesená",J97,0)</f>
        <v>0</v>
      </c>
      <c r="BI97" s="143">
        <f>IF(N97="nulová",J97,0)</f>
        <v>0</v>
      </c>
      <c r="BJ97" s="18" t="s">
        <v>74</v>
      </c>
      <c r="BK97" s="143">
        <f>ROUND(I97*H97,2)</f>
        <v>0</v>
      </c>
      <c r="BL97" s="18" t="s">
        <v>109</v>
      </c>
      <c r="BM97" s="142" t="s">
        <v>133</v>
      </c>
    </row>
    <row r="98" spans="1:65" s="2" customFormat="1" ht="29.25">
      <c r="A98" s="30"/>
      <c r="B98" s="31"/>
      <c r="C98" s="30"/>
      <c r="D98" s="144" t="s">
        <v>111</v>
      </c>
      <c r="E98" s="30"/>
      <c r="F98" s="145" t="s">
        <v>134</v>
      </c>
      <c r="G98" s="30"/>
      <c r="H98" s="30"/>
      <c r="I98" s="30"/>
      <c r="J98" s="30"/>
      <c r="K98" s="30"/>
      <c r="L98" s="31"/>
      <c r="M98" s="146"/>
      <c r="N98" s="147"/>
      <c r="O98" s="51"/>
      <c r="P98" s="51"/>
      <c r="Q98" s="51"/>
      <c r="R98" s="51"/>
      <c r="S98" s="51"/>
      <c r="T98" s="52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T98" s="18" t="s">
        <v>111</v>
      </c>
      <c r="AU98" s="18" t="s">
        <v>76</v>
      </c>
    </row>
    <row r="99" spans="1:65" s="2" customFormat="1" ht="36">
      <c r="A99" s="30"/>
      <c r="B99" s="131"/>
      <c r="C99" s="132" t="s">
        <v>135</v>
      </c>
      <c r="D99" s="132" t="s">
        <v>105</v>
      </c>
      <c r="E99" s="133" t="s">
        <v>136</v>
      </c>
      <c r="F99" s="134" t="s">
        <v>137</v>
      </c>
      <c r="G99" s="135" t="s">
        <v>132</v>
      </c>
      <c r="H99" s="136">
        <v>0.06</v>
      </c>
      <c r="I99" s="137">
        <v>0</v>
      </c>
      <c r="J99" s="137">
        <f>ROUND(I99*H99,2)</f>
        <v>0</v>
      </c>
      <c r="K99" s="134" t="s">
        <v>3</v>
      </c>
      <c r="L99" s="31"/>
      <c r="M99" s="138" t="s">
        <v>3</v>
      </c>
      <c r="N99" s="139" t="s">
        <v>38</v>
      </c>
      <c r="O99" s="140">
        <v>0</v>
      </c>
      <c r="P99" s="140">
        <f>O99*H99</f>
        <v>0</v>
      </c>
      <c r="Q99" s="140">
        <v>0</v>
      </c>
      <c r="R99" s="140">
        <f>Q99*H99</f>
        <v>0</v>
      </c>
      <c r="S99" s="140">
        <v>0</v>
      </c>
      <c r="T99" s="141">
        <f>S99*H99</f>
        <v>0</v>
      </c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R99" s="142" t="s">
        <v>109</v>
      </c>
      <c r="AT99" s="142" t="s">
        <v>105</v>
      </c>
      <c r="AU99" s="142" t="s">
        <v>76</v>
      </c>
      <c r="AY99" s="18" t="s">
        <v>102</v>
      </c>
      <c r="BE99" s="143">
        <f>IF(N99="základní",J99,0)</f>
        <v>0</v>
      </c>
      <c r="BF99" s="143">
        <f>IF(N99="snížená",J99,0)</f>
        <v>0</v>
      </c>
      <c r="BG99" s="143">
        <f>IF(N99="zákl. přenesená",J99,0)</f>
        <v>0</v>
      </c>
      <c r="BH99" s="143">
        <f>IF(N99="sníž. přenesená",J99,0)</f>
        <v>0</v>
      </c>
      <c r="BI99" s="143">
        <f>IF(N99="nulová",J99,0)</f>
        <v>0</v>
      </c>
      <c r="BJ99" s="18" t="s">
        <v>74</v>
      </c>
      <c r="BK99" s="143">
        <f>ROUND(I99*H99,2)</f>
        <v>0</v>
      </c>
      <c r="BL99" s="18" t="s">
        <v>109</v>
      </c>
      <c r="BM99" s="142" t="s">
        <v>138</v>
      </c>
    </row>
    <row r="100" spans="1:65" s="2" customFormat="1" ht="29.25">
      <c r="A100" s="30"/>
      <c r="B100" s="31"/>
      <c r="C100" s="30"/>
      <c r="D100" s="144" t="s">
        <v>111</v>
      </c>
      <c r="E100" s="30"/>
      <c r="F100" s="145" t="s">
        <v>139</v>
      </c>
      <c r="G100" s="30"/>
      <c r="H100" s="30"/>
      <c r="I100" s="30"/>
      <c r="J100" s="30"/>
      <c r="K100" s="30"/>
      <c r="L100" s="31"/>
      <c r="M100" s="146"/>
      <c r="N100" s="147"/>
      <c r="O100" s="51"/>
      <c r="P100" s="51"/>
      <c r="Q100" s="51"/>
      <c r="R100" s="51"/>
      <c r="S100" s="51"/>
      <c r="T100" s="52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T100" s="18" t="s">
        <v>111</v>
      </c>
      <c r="AU100" s="18" t="s">
        <v>76</v>
      </c>
    </row>
    <row r="101" spans="1:65" s="2" customFormat="1" ht="36">
      <c r="A101" s="30"/>
      <c r="B101" s="131"/>
      <c r="C101" s="132" t="s">
        <v>140</v>
      </c>
      <c r="D101" s="132" t="s">
        <v>105</v>
      </c>
      <c r="E101" s="133" t="s">
        <v>141</v>
      </c>
      <c r="F101" s="134" t="s">
        <v>142</v>
      </c>
      <c r="G101" s="135" t="s">
        <v>132</v>
      </c>
      <c r="H101" s="136">
        <v>2.8000000000000001E-2</v>
      </c>
      <c r="I101" s="137">
        <v>0</v>
      </c>
      <c r="J101" s="137">
        <f>ROUND(I101*H101,2)</f>
        <v>0</v>
      </c>
      <c r="K101" s="134" t="s">
        <v>3</v>
      </c>
      <c r="L101" s="31"/>
      <c r="M101" s="138" t="s">
        <v>3</v>
      </c>
      <c r="N101" s="139" t="s">
        <v>38</v>
      </c>
      <c r="O101" s="140">
        <v>0</v>
      </c>
      <c r="P101" s="140">
        <f>O101*H101</f>
        <v>0</v>
      </c>
      <c r="Q101" s="140">
        <v>0</v>
      </c>
      <c r="R101" s="140">
        <f>Q101*H101</f>
        <v>0</v>
      </c>
      <c r="S101" s="140">
        <v>0</v>
      </c>
      <c r="T101" s="141">
        <f>S101*H101</f>
        <v>0</v>
      </c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  <c r="AR101" s="142" t="s">
        <v>109</v>
      </c>
      <c r="AT101" s="142" t="s">
        <v>105</v>
      </c>
      <c r="AU101" s="142" t="s">
        <v>76</v>
      </c>
      <c r="AY101" s="18" t="s">
        <v>102</v>
      </c>
      <c r="BE101" s="143">
        <f>IF(N101="základní",J101,0)</f>
        <v>0</v>
      </c>
      <c r="BF101" s="143">
        <f>IF(N101="snížená",J101,0)</f>
        <v>0</v>
      </c>
      <c r="BG101" s="143">
        <f>IF(N101="zákl. přenesená",J101,0)</f>
        <v>0</v>
      </c>
      <c r="BH101" s="143">
        <f>IF(N101="sníž. přenesená",J101,0)</f>
        <v>0</v>
      </c>
      <c r="BI101" s="143">
        <f>IF(N101="nulová",J101,0)</f>
        <v>0</v>
      </c>
      <c r="BJ101" s="18" t="s">
        <v>74</v>
      </c>
      <c r="BK101" s="143">
        <f>ROUND(I101*H101,2)</f>
        <v>0</v>
      </c>
      <c r="BL101" s="18" t="s">
        <v>109</v>
      </c>
      <c r="BM101" s="142" t="s">
        <v>143</v>
      </c>
    </row>
    <row r="102" spans="1:65" s="2" customFormat="1" ht="29.25">
      <c r="A102" s="30"/>
      <c r="B102" s="31"/>
      <c r="C102" s="30"/>
      <c r="D102" s="144" t="s">
        <v>111</v>
      </c>
      <c r="E102" s="30"/>
      <c r="F102" s="145" t="s">
        <v>144</v>
      </c>
      <c r="G102" s="30"/>
      <c r="H102" s="30"/>
      <c r="I102" s="30"/>
      <c r="J102" s="30"/>
      <c r="K102" s="30"/>
      <c r="L102" s="31"/>
      <c r="M102" s="146"/>
      <c r="N102" s="147"/>
      <c r="O102" s="51"/>
      <c r="P102" s="51"/>
      <c r="Q102" s="51"/>
      <c r="R102" s="51"/>
      <c r="S102" s="51"/>
      <c r="T102" s="52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T102" s="18" t="s">
        <v>111</v>
      </c>
      <c r="AU102" s="18" t="s">
        <v>76</v>
      </c>
    </row>
    <row r="103" spans="1:65" s="2" customFormat="1" ht="36">
      <c r="A103" s="30"/>
      <c r="B103" s="131"/>
      <c r="C103" s="132" t="s">
        <v>145</v>
      </c>
      <c r="D103" s="132" t="s">
        <v>105</v>
      </c>
      <c r="E103" s="133" t="s">
        <v>146</v>
      </c>
      <c r="F103" s="134" t="s">
        <v>147</v>
      </c>
      <c r="G103" s="135" t="s">
        <v>132</v>
      </c>
      <c r="H103" s="136">
        <v>0.17799999999999999</v>
      </c>
      <c r="I103" s="137">
        <v>0</v>
      </c>
      <c r="J103" s="137">
        <f>ROUND(I103*H103,2)</f>
        <v>0</v>
      </c>
      <c r="K103" s="134" t="s">
        <v>3</v>
      </c>
      <c r="L103" s="31"/>
      <c r="M103" s="138" t="s">
        <v>3</v>
      </c>
      <c r="N103" s="139" t="s">
        <v>38</v>
      </c>
      <c r="O103" s="140">
        <v>0</v>
      </c>
      <c r="P103" s="140">
        <f>O103*H103</f>
        <v>0</v>
      </c>
      <c r="Q103" s="140">
        <v>0</v>
      </c>
      <c r="R103" s="140">
        <f>Q103*H103</f>
        <v>0</v>
      </c>
      <c r="S103" s="140">
        <v>0</v>
      </c>
      <c r="T103" s="141">
        <f>S103*H103</f>
        <v>0</v>
      </c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  <c r="AR103" s="142" t="s">
        <v>109</v>
      </c>
      <c r="AT103" s="142" t="s">
        <v>105</v>
      </c>
      <c r="AU103" s="142" t="s">
        <v>76</v>
      </c>
      <c r="AY103" s="18" t="s">
        <v>102</v>
      </c>
      <c r="BE103" s="143">
        <f>IF(N103="základní",J103,0)</f>
        <v>0</v>
      </c>
      <c r="BF103" s="143">
        <f>IF(N103="snížená",J103,0)</f>
        <v>0</v>
      </c>
      <c r="BG103" s="143">
        <f>IF(N103="zákl. přenesená",J103,0)</f>
        <v>0</v>
      </c>
      <c r="BH103" s="143">
        <f>IF(N103="sníž. přenesená",J103,0)</f>
        <v>0</v>
      </c>
      <c r="BI103" s="143">
        <f>IF(N103="nulová",J103,0)</f>
        <v>0</v>
      </c>
      <c r="BJ103" s="18" t="s">
        <v>74</v>
      </c>
      <c r="BK103" s="143">
        <f>ROUND(I103*H103,2)</f>
        <v>0</v>
      </c>
      <c r="BL103" s="18" t="s">
        <v>109</v>
      </c>
      <c r="BM103" s="142" t="s">
        <v>148</v>
      </c>
    </row>
    <row r="104" spans="1:65" s="2" customFormat="1" ht="29.25">
      <c r="A104" s="30"/>
      <c r="B104" s="31"/>
      <c r="C104" s="30"/>
      <c r="D104" s="144" t="s">
        <v>111</v>
      </c>
      <c r="E104" s="30"/>
      <c r="F104" s="145" t="s">
        <v>149</v>
      </c>
      <c r="G104" s="30"/>
      <c r="H104" s="30"/>
      <c r="I104" s="30"/>
      <c r="J104" s="30"/>
      <c r="K104" s="30"/>
      <c r="L104" s="31"/>
      <c r="M104" s="146"/>
      <c r="N104" s="147"/>
      <c r="O104" s="51"/>
      <c r="P104" s="51"/>
      <c r="Q104" s="51"/>
      <c r="R104" s="51"/>
      <c r="S104" s="51"/>
      <c r="T104" s="52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  <c r="AT104" s="18" t="s">
        <v>111</v>
      </c>
      <c r="AU104" s="18" t="s">
        <v>76</v>
      </c>
    </row>
    <row r="105" spans="1:65" s="2" customFormat="1" ht="36">
      <c r="A105" s="30"/>
      <c r="B105" s="131"/>
      <c r="C105" s="132" t="s">
        <v>150</v>
      </c>
      <c r="D105" s="132" t="s">
        <v>105</v>
      </c>
      <c r="E105" s="133" t="s">
        <v>151</v>
      </c>
      <c r="F105" s="134" t="s">
        <v>152</v>
      </c>
      <c r="G105" s="135" t="s">
        <v>153</v>
      </c>
      <c r="H105" s="136">
        <v>122.5</v>
      </c>
      <c r="I105" s="137">
        <v>0</v>
      </c>
      <c r="J105" s="137">
        <f>ROUND(I105*H105,2)</f>
        <v>0</v>
      </c>
      <c r="K105" s="134" t="s">
        <v>3</v>
      </c>
      <c r="L105" s="31"/>
      <c r="M105" s="138" t="s">
        <v>3</v>
      </c>
      <c r="N105" s="139" t="s">
        <v>38</v>
      </c>
      <c r="O105" s="140">
        <v>0</v>
      </c>
      <c r="P105" s="140">
        <f>O105*H105</f>
        <v>0</v>
      </c>
      <c r="Q105" s="140">
        <v>0</v>
      </c>
      <c r="R105" s="140">
        <f>Q105*H105</f>
        <v>0</v>
      </c>
      <c r="S105" s="140">
        <v>0</v>
      </c>
      <c r="T105" s="141">
        <f>S105*H105</f>
        <v>0</v>
      </c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  <c r="AR105" s="142" t="s">
        <v>109</v>
      </c>
      <c r="AT105" s="142" t="s">
        <v>105</v>
      </c>
      <c r="AU105" s="142" t="s">
        <v>76</v>
      </c>
      <c r="AY105" s="18" t="s">
        <v>102</v>
      </c>
      <c r="BE105" s="143">
        <f>IF(N105="základní",J105,0)</f>
        <v>0</v>
      </c>
      <c r="BF105" s="143">
        <f>IF(N105="snížená",J105,0)</f>
        <v>0</v>
      </c>
      <c r="BG105" s="143">
        <f>IF(N105="zákl. přenesená",J105,0)</f>
        <v>0</v>
      </c>
      <c r="BH105" s="143">
        <f>IF(N105="sníž. přenesená",J105,0)</f>
        <v>0</v>
      </c>
      <c r="BI105" s="143">
        <f>IF(N105="nulová",J105,0)</f>
        <v>0</v>
      </c>
      <c r="BJ105" s="18" t="s">
        <v>74</v>
      </c>
      <c r="BK105" s="143">
        <f>ROUND(I105*H105,2)</f>
        <v>0</v>
      </c>
      <c r="BL105" s="18" t="s">
        <v>109</v>
      </c>
      <c r="BM105" s="142" t="s">
        <v>154</v>
      </c>
    </row>
    <row r="106" spans="1:65" s="2" customFormat="1" ht="39">
      <c r="A106" s="30"/>
      <c r="B106" s="31"/>
      <c r="C106" s="30"/>
      <c r="D106" s="144" t="s">
        <v>111</v>
      </c>
      <c r="E106" s="30"/>
      <c r="F106" s="145" t="s">
        <v>155</v>
      </c>
      <c r="G106" s="30"/>
      <c r="H106" s="30"/>
      <c r="I106" s="30"/>
      <c r="J106" s="30"/>
      <c r="K106" s="30"/>
      <c r="L106" s="31"/>
      <c r="M106" s="146"/>
      <c r="N106" s="147"/>
      <c r="O106" s="51"/>
      <c r="P106" s="51"/>
      <c r="Q106" s="51"/>
      <c r="R106" s="51"/>
      <c r="S106" s="51"/>
      <c r="T106" s="52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  <c r="AT106" s="18" t="s">
        <v>111</v>
      </c>
      <c r="AU106" s="18" t="s">
        <v>76</v>
      </c>
    </row>
    <row r="107" spans="1:65" s="2" customFormat="1" ht="36">
      <c r="A107" s="30"/>
      <c r="B107" s="131"/>
      <c r="C107" s="132" t="s">
        <v>156</v>
      </c>
      <c r="D107" s="132" t="s">
        <v>105</v>
      </c>
      <c r="E107" s="133" t="s">
        <v>157</v>
      </c>
      <c r="F107" s="134" t="s">
        <v>158</v>
      </c>
      <c r="G107" s="135" t="s">
        <v>132</v>
      </c>
      <c r="H107" s="136">
        <v>1</v>
      </c>
      <c r="I107" s="137">
        <v>0</v>
      </c>
      <c r="J107" s="137">
        <f>ROUND(I107*H107,2)</f>
        <v>0</v>
      </c>
      <c r="K107" s="134" t="s">
        <v>3</v>
      </c>
      <c r="L107" s="31"/>
      <c r="M107" s="138" t="s">
        <v>3</v>
      </c>
      <c r="N107" s="139" t="s">
        <v>38</v>
      </c>
      <c r="O107" s="140">
        <v>0</v>
      </c>
      <c r="P107" s="140">
        <f>O107*H107</f>
        <v>0</v>
      </c>
      <c r="Q107" s="140">
        <v>0</v>
      </c>
      <c r="R107" s="140">
        <f>Q107*H107</f>
        <v>0</v>
      </c>
      <c r="S107" s="140">
        <v>0</v>
      </c>
      <c r="T107" s="141">
        <f>S107*H107</f>
        <v>0</v>
      </c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  <c r="AR107" s="142" t="s">
        <v>109</v>
      </c>
      <c r="AT107" s="142" t="s">
        <v>105</v>
      </c>
      <c r="AU107" s="142" t="s">
        <v>76</v>
      </c>
      <c r="AY107" s="18" t="s">
        <v>102</v>
      </c>
      <c r="BE107" s="143">
        <f>IF(N107="základní",J107,0)</f>
        <v>0</v>
      </c>
      <c r="BF107" s="143">
        <f>IF(N107="snížená",J107,0)</f>
        <v>0</v>
      </c>
      <c r="BG107" s="143">
        <f>IF(N107="zákl. přenesená",J107,0)</f>
        <v>0</v>
      </c>
      <c r="BH107" s="143">
        <f>IF(N107="sníž. přenesená",J107,0)</f>
        <v>0</v>
      </c>
      <c r="BI107" s="143">
        <f>IF(N107="nulová",J107,0)</f>
        <v>0</v>
      </c>
      <c r="BJ107" s="18" t="s">
        <v>74</v>
      </c>
      <c r="BK107" s="143">
        <f>ROUND(I107*H107,2)</f>
        <v>0</v>
      </c>
      <c r="BL107" s="18" t="s">
        <v>109</v>
      </c>
      <c r="BM107" s="142" t="s">
        <v>159</v>
      </c>
    </row>
    <row r="108" spans="1:65" s="2" customFormat="1" ht="19.5">
      <c r="A108" s="30"/>
      <c r="B108" s="31"/>
      <c r="C108" s="30"/>
      <c r="D108" s="144" t="s">
        <v>111</v>
      </c>
      <c r="E108" s="30"/>
      <c r="F108" s="145" t="s">
        <v>158</v>
      </c>
      <c r="G108" s="30"/>
      <c r="H108" s="30"/>
      <c r="I108" s="30"/>
      <c r="J108" s="30"/>
      <c r="K108" s="30"/>
      <c r="L108" s="31"/>
      <c r="M108" s="146"/>
      <c r="N108" s="147"/>
      <c r="O108" s="51"/>
      <c r="P108" s="51"/>
      <c r="Q108" s="51"/>
      <c r="R108" s="51"/>
      <c r="S108" s="51"/>
      <c r="T108" s="52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  <c r="AT108" s="18" t="s">
        <v>111</v>
      </c>
      <c r="AU108" s="18" t="s">
        <v>76</v>
      </c>
    </row>
    <row r="109" spans="1:65" s="2" customFormat="1" ht="36">
      <c r="A109" s="30"/>
      <c r="B109" s="131"/>
      <c r="C109" s="132" t="s">
        <v>160</v>
      </c>
      <c r="D109" s="132" t="s">
        <v>105</v>
      </c>
      <c r="E109" s="133" t="s">
        <v>161</v>
      </c>
      <c r="F109" s="134" t="s">
        <v>162</v>
      </c>
      <c r="G109" s="135" t="s">
        <v>153</v>
      </c>
      <c r="H109" s="136">
        <v>222.5</v>
      </c>
      <c r="I109" s="137">
        <v>0</v>
      </c>
      <c r="J109" s="137">
        <f>ROUND(I109*H109,2)</f>
        <v>0</v>
      </c>
      <c r="K109" s="134" t="s">
        <v>3</v>
      </c>
      <c r="L109" s="31"/>
      <c r="M109" s="138" t="s">
        <v>3</v>
      </c>
      <c r="N109" s="139" t="s">
        <v>38</v>
      </c>
      <c r="O109" s="140">
        <v>0</v>
      </c>
      <c r="P109" s="140">
        <f>O109*H109</f>
        <v>0</v>
      </c>
      <c r="Q109" s="140">
        <v>0</v>
      </c>
      <c r="R109" s="140">
        <f>Q109*H109</f>
        <v>0</v>
      </c>
      <c r="S109" s="140">
        <v>0</v>
      </c>
      <c r="T109" s="141">
        <f>S109*H109</f>
        <v>0</v>
      </c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  <c r="AR109" s="142" t="s">
        <v>109</v>
      </c>
      <c r="AT109" s="142" t="s">
        <v>105</v>
      </c>
      <c r="AU109" s="142" t="s">
        <v>76</v>
      </c>
      <c r="AY109" s="18" t="s">
        <v>102</v>
      </c>
      <c r="BE109" s="143">
        <f>IF(N109="základní",J109,0)</f>
        <v>0</v>
      </c>
      <c r="BF109" s="143">
        <f>IF(N109="snížená",J109,0)</f>
        <v>0</v>
      </c>
      <c r="BG109" s="143">
        <f>IF(N109="zákl. přenesená",J109,0)</f>
        <v>0</v>
      </c>
      <c r="BH109" s="143">
        <f>IF(N109="sníž. přenesená",J109,0)</f>
        <v>0</v>
      </c>
      <c r="BI109" s="143">
        <f>IF(N109="nulová",J109,0)</f>
        <v>0</v>
      </c>
      <c r="BJ109" s="18" t="s">
        <v>74</v>
      </c>
      <c r="BK109" s="143">
        <f>ROUND(I109*H109,2)</f>
        <v>0</v>
      </c>
      <c r="BL109" s="18" t="s">
        <v>109</v>
      </c>
      <c r="BM109" s="142" t="s">
        <v>163</v>
      </c>
    </row>
    <row r="110" spans="1:65" s="2" customFormat="1" ht="19.5">
      <c r="A110" s="30"/>
      <c r="B110" s="31"/>
      <c r="C110" s="30"/>
      <c r="D110" s="144" t="s">
        <v>111</v>
      </c>
      <c r="E110" s="30"/>
      <c r="F110" s="145" t="s">
        <v>164</v>
      </c>
      <c r="G110" s="30"/>
      <c r="H110" s="30"/>
      <c r="I110" s="30"/>
      <c r="J110" s="30"/>
      <c r="K110" s="30"/>
      <c r="L110" s="31"/>
      <c r="M110" s="146"/>
      <c r="N110" s="147"/>
      <c r="O110" s="51"/>
      <c r="P110" s="51"/>
      <c r="Q110" s="51"/>
      <c r="R110" s="51"/>
      <c r="S110" s="51"/>
      <c r="T110" s="52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  <c r="AT110" s="18" t="s">
        <v>111</v>
      </c>
      <c r="AU110" s="18" t="s">
        <v>76</v>
      </c>
    </row>
    <row r="111" spans="1:65" s="2" customFormat="1" ht="36">
      <c r="A111" s="30"/>
      <c r="B111" s="131"/>
      <c r="C111" s="132" t="s">
        <v>165</v>
      </c>
      <c r="D111" s="132" t="s">
        <v>105</v>
      </c>
      <c r="E111" s="133" t="s">
        <v>166</v>
      </c>
      <c r="F111" s="134" t="s">
        <v>167</v>
      </c>
      <c r="G111" s="135" t="s">
        <v>168</v>
      </c>
      <c r="H111" s="136">
        <v>356</v>
      </c>
      <c r="I111" s="137">
        <v>0</v>
      </c>
      <c r="J111" s="137">
        <f>ROUND(I111*H111,2)</f>
        <v>0</v>
      </c>
      <c r="K111" s="134" t="s">
        <v>3</v>
      </c>
      <c r="L111" s="31"/>
      <c r="M111" s="138" t="s">
        <v>3</v>
      </c>
      <c r="N111" s="139" t="s">
        <v>38</v>
      </c>
      <c r="O111" s="140">
        <v>0</v>
      </c>
      <c r="P111" s="140">
        <f>O111*H111</f>
        <v>0</v>
      </c>
      <c r="Q111" s="140">
        <v>0</v>
      </c>
      <c r="R111" s="140">
        <f>Q111*H111</f>
        <v>0</v>
      </c>
      <c r="S111" s="140">
        <v>0</v>
      </c>
      <c r="T111" s="141">
        <f>S111*H111</f>
        <v>0</v>
      </c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  <c r="AR111" s="142" t="s">
        <v>109</v>
      </c>
      <c r="AT111" s="142" t="s">
        <v>105</v>
      </c>
      <c r="AU111" s="142" t="s">
        <v>76</v>
      </c>
      <c r="AY111" s="18" t="s">
        <v>102</v>
      </c>
      <c r="BE111" s="143">
        <f>IF(N111="základní",J111,0)</f>
        <v>0</v>
      </c>
      <c r="BF111" s="143">
        <f>IF(N111="snížená",J111,0)</f>
        <v>0</v>
      </c>
      <c r="BG111" s="143">
        <f>IF(N111="zákl. přenesená",J111,0)</f>
        <v>0</v>
      </c>
      <c r="BH111" s="143">
        <f>IF(N111="sníž. přenesená",J111,0)</f>
        <v>0</v>
      </c>
      <c r="BI111" s="143">
        <f>IF(N111="nulová",J111,0)</f>
        <v>0</v>
      </c>
      <c r="BJ111" s="18" t="s">
        <v>74</v>
      </c>
      <c r="BK111" s="143">
        <f>ROUND(I111*H111,2)</f>
        <v>0</v>
      </c>
      <c r="BL111" s="18" t="s">
        <v>109</v>
      </c>
      <c r="BM111" s="142" t="s">
        <v>169</v>
      </c>
    </row>
    <row r="112" spans="1:65" s="2" customFormat="1" ht="19.5">
      <c r="A112" s="30"/>
      <c r="B112" s="31"/>
      <c r="C112" s="30"/>
      <c r="D112" s="144" t="s">
        <v>111</v>
      </c>
      <c r="E112" s="30"/>
      <c r="F112" s="145" t="s">
        <v>167</v>
      </c>
      <c r="G112" s="30"/>
      <c r="H112" s="30"/>
      <c r="I112" s="30"/>
      <c r="J112" s="30"/>
      <c r="K112" s="30"/>
      <c r="L112" s="31"/>
      <c r="M112" s="146"/>
      <c r="N112" s="147"/>
      <c r="O112" s="51"/>
      <c r="P112" s="51"/>
      <c r="Q112" s="51"/>
      <c r="R112" s="51"/>
      <c r="S112" s="51"/>
      <c r="T112" s="52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  <c r="AT112" s="18" t="s">
        <v>111</v>
      </c>
      <c r="AU112" s="18" t="s">
        <v>76</v>
      </c>
    </row>
    <row r="113" spans="1:65" s="2" customFormat="1" ht="36">
      <c r="A113" s="30"/>
      <c r="B113" s="131"/>
      <c r="C113" s="132" t="s">
        <v>9</v>
      </c>
      <c r="D113" s="132" t="s">
        <v>105</v>
      </c>
      <c r="E113" s="133" t="s">
        <v>170</v>
      </c>
      <c r="F113" s="134" t="s">
        <v>171</v>
      </c>
      <c r="G113" s="135" t="s">
        <v>153</v>
      </c>
      <c r="H113" s="136">
        <v>25</v>
      </c>
      <c r="I113" s="137">
        <v>0</v>
      </c>
      <c r="J113" s="137">
        <f>ROUND(I113*H113,2)</f>
        <v>0</v>
      </c>
      <c r="K113" s="134" t="s">
        <v>3</v>
      </c>
      <c r="L113" s="31"/>
      <c r="M113" s="138" t="s">
        <v>3</v>
      </c>
      <c r="N113" s="139" t="s">
        <v>38</v>
      </c>
      <c r="O113" s="140">
        <v>0</v>
      </c>
      <c r="P113" s="140">
        <f>O113*H113</f>
        <v>0</v>
      </c>
      <c r="Q113" s="140">
        <v>0</v>
      </c>
      <c r="R113" s="140">
        <f>Q113*H113</f>
        <v>0</v>
      </c>
      <c r="S113" s="140">
        <v>0</v>
      </c>
      <c r="T113" s="141">
        <f>S113*H113</f>
        <v>0</v>
      </c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  <c r="AR113" s="142" t="s">
        <v>109</v>
      </c>
      <c r="AT113" s="142" t="s">
        <v>105</v>
      </c>
      <c r="AU113" s="142" t="s">
        <v>76</v>
      </c>
      <c r="AY113" s="18" t="s">
        <v>102</v>
      </c>
      <c r="BE113" s="143">
        <f>IF(N113="základní",J113,0)</f>
        <v>0</v>
      </c>
      <c r="BF113" s="143">
        <f>IF(N113="snížená",J113,0)</f>
        <v>0</v>
      </c>
      <c r="BG113" s="143">
        <f>IF(N113="zákl. přenesená",J113,0)</f>
        <v>0</v>
      </c>
      <c r="BH113" s="143">
        <f>IF(N113="sníž. přenesená",J113,0)</f>
        <v>0</v>
      </c>
      <c r="BI113" s="143">
        <f>IF(N113="nulová",J113,0)</f>
        <v>0</v>
      </c>
      <c r="BJ113" s="18" t="s">
        <v>74</v>
      </c>
      <c r="BK113" s="143">
        <f>ROUND(I113*H113,2)</f>
        <v>0</v>
      </c>
      <c r="BL113" s="18" t="s">
        <v>109</v>
      </c>
      <c r="BM113" s="142" t="s">
        <v>172</v>
      </c>
    </row>
    <row r="114" spans="1:65" s="2" customFormat="1" ht="29.25">
      <c r="A114" s="30"/>
      <c r="B114" s="31"/>
      <c r="C114" s="30"/>
      <c r="D114" s="144" t="s">
        <v>111</v>
      </c>
      <c r="E114" s="30"/>
      <c r="F114" s="145" t="s">
        <v>173</v>
      </c>
      <c r="G114" s="30"/>
      <c r="H114" s="30"/>
      <c r="I114" s="30"/>
      <c r="J114" s="30"/>
      <c r="K114" s="30"/>
      <c r="L114" s="31"/>
      <c r="M114" s="146"/>
      <c r="N114" s="147"/>
      <c r="O114" s="51"/>
      <c r="P114" s="51"/>
      <c r="Q114" s="51"/>
      <c r="R114" s="51"/>
      <c r="S114" s="51"/>
      <c r="T114" s="52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  <c r="AT114" s="18" t="s">
        <v>111</v>
      </c>
      <c r="AU114" s="18" t="s">
        <v>76</v>
      </c>
    </row>
    <row r="115" spans="1:65" s="2" customFormat="1" ht="36">
      <c r="A115" s="30"/>
      <c r="B115" s="131"/>
      <c r="C115" s="132" t="s">
        <v>174</v>
      </c>
      <c r="D115" s="132" t="s">
        <v>105</v>
      </c>
      <c r="E115" s="133" t="s">
        <v>175</v>
      </c>
      <c r="F115" s="134" t="s">
        <v>176</v>
      </c>
      <c r="G115" s="135" t="s">
        <v>177</v>
      </c>
      <c r="H115" s="136">
        <v>16</v>
      </c>
      <c r="I115" s="137">
        <v>0</v>
      </c>
      <c r="J115" s="137">
        <f>ROUND(I115*H115,2)</f>
        <v>0</v>
      </c>
      <c r="K115" s="134" t="s">
        <v>3</v>
      </c>
      <c r="L115" s="31"/>
      <c r="M115" s="138" t="s">
        <v>3</v>
      </c>
      <c r="N115" s="139" t="s">
        <v>38</v>
      </c>
      <c r="O115" s="140">
        <v>0</v>
      </c>
      <c r="P115" s="140">
        <f>O115*H115</f>
        <v>0</v>
      </c>
      <c r="Q115" s="140">
        <v>0</v>
      </c>
      <c r="R115" s="140">
        <f>Q115*H115</f>
        <v>0</v>
      </c>
      <c r="S115" s="140">
        <v>0</v>
      </c>
      <c r="T115" s="141">
        <f>S115*H115</f>
        <v>0</v>
      </c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  <c r="AR115" s="142" t="s">
        <v>109</v>
      </c>
      <c r="AT115" s="142" t="s">
        <v>105</v>
      </c>
      <c r="AU115" s="142" t="s">
        <v>76</v>
      </c>
      <c r="AY115" s="18" t="s">
        <v>102</v>
      </c>
      <c r="BE115" s="143">
        <f>IF(N115="základní",J115,0)</f>
        <v>0</v>
      </c>
      <c r="BF115" s="143">
        <f>IF(N115="snížená",J115,0)</f>
        <v>0</v>
      </c>
      <c r="BG115" s="143">
        <f>IF(N115="zákl. přenesená",J115,0)</f>
        <v>0</v>
      </c>
      <c r="BH115" s="143">
        <f>IF(N115="sníž. přenesená",J115,0)</f>
        <v>0</v>
      </c>
      <c r="BI115" s="143">
        <f>IF(N115="nulová",J115,0)</f>
        <v>0</v>
      </c>
      <c r="BJ115" s="18" t="s">
        <v>74</v>
      </c>
      <c r="BK115" s="143">
        <f>ROUND(I115*H115,2)</f>
        <v>0</v>
      </c>
      <c r="BL115" s="18" t="s">
        <v>109</v>
      </c>
      <c r="BM115" s="142" t="s">
        <v>178</v>
      </c>
    </row>
    <row r="116" spans="1:65" s="2" customFormat="1" ht="29.25">
      <c r="A116" s="30"/>
      <c r="B116" s="31"/>
      <c r="C116" s="30"/>
      <c r="D116" s="144" t="s">
        <v>111</v>
      </c>
      <c r="E116" s="30"/>
      <c r="F116" s="145" t="s">
        <v>179</v>
      </c>
      <c r="G116" s="30"/>
      <c r="H116" s="30"/>
      <c r="I116" s="30"/>
      <c r="J116" s="30"/>
      <c r="K116" s="30"/>
      <c r="L116" s="31"/>
      <c r="M116" s="146"/>
      <c r="N116" s="147"/>
      <c r="O116" s="51"/>
      <c r="P116" s="51"/>
      <c r="Q116" s="51"/>
      <c r="R116" s="51"/>
      <c r="S116" s="51"/>
      <c r="T116" s="52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  <c r="AT116" s="18" t="s">
        <v>111</v>
      </c>
      <c r="AU116" s="18" t="s">
        <v>76</v>
      </c>
    </row>
    <row r="117" spans="1:65" s="2" customFormat="1" ht="24">
      <c r="A117" s="30"/>
      <c r="B117" s="131"/>
      <c r="C117" s="132" t="s">
        <v>180</v>
      </c>
      <c r="D117" s="132" t="s">
        <v>105</v>
      </c>
      <c r="E117" s="133" t="s">
        <v>181</v>
      </c>
      <c r="F117" s="134" t="s">
        <v>182</v>
      </c>
      <c r="G117" s="135" t="s">
        <v>177</v>
      </c>
      <c r="H117" s="136">
        <v>8</v>
      </c>
      <c r="I117" s="137">
        <v>0</v>
      </c>
      <c r="J117" s="137">
        <f>ROUND(I117*H117,2)</f>
        <v>0</v>
      </c>
      <c r="K117" s="134" t="s">
        <v>3</v>
      </c>
      <c r="L117" s="31"/>
      <c r="M117" s="138" t="s">
        <v>3</v>
      </c>
      <c r="N117" s="139" t="s">
        <v>38</v>
      </c>
      <c r="O117" s="140">
        <v>0</v>
      </c>
      <c r="P117" s="140">
        <f>O117*H117</f>
        <v>0</v>
      </c>
      <c r="Q117" s="140">
        <v>0</v>
      </c>
      <c r="R117" s="140">
        <f>Q117*H117</f>
        <v>0</v>
      </c>
      <c r="S117" s="140">
        <v>0</v>
      </c>
      <c r="T117" s="141">
        <f>S117*H117</f>
        <v>0</v>
      </c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R117" s="142" t="s">
        <v>109</v>
      </c>
      <c r="AT117" s="142" t="s">
        <v>105</v>
      </c>
      <c r="AU117" s="142" t="s">
        <v>76</v>
      </c>
      <c r="AY117" s="18" t="s">
        <v>102</v>
      </c>
      <c r="BE117" s="143">
        <f>IF(N117="základní",J117,0)</f>
        <v>0</v>
      </c>
      <c r="BF117" s="143">
        <f>IF(N117="snížená",J117,0)</f>
        <v>0</v>
      </c>
      <c r="BG117" s="143">
        <f>IF(N117="zákl. přenesená",J117,0)</f>
        <v>0</v>
      </c>
      <c r="BH117" s="143">
        <f>IF(N117="sníž. přenesená",J117,0)</f>
        <v>0</v>
      </c>
      <c r="BI117" s="143">
        <f>IF(N117="nulová",J117,0)</f>
        <v>0</v>
      </c>
      <c r="BJ117" s="18" t="s">
        <v>74</v>
      </c>
      <c r="BK117" s="143">
        <f>ROUND(I117*H117,2)</f>
        <v>0</v>
      </c>
      <c r="BL117" s="18" t="s">
        <v>109</v>
      </c>
      <c r="BM117" s="142" t="s">
        <v>183</v>
      </c>
    </row>
    <row r="118" spans="1:65" s="2" customFormat="1" ht="19.5">
      <c r="A118" s="30"/>
      <c r="B118" s="31"/>
      <c r="C118" s="30"/>
      <c r="D118" s="144" t="s">
        <v>111</v>
      </c>
      <c r="E118" s="30"/>
      <c r="F118" s="145" t="s">
        <v>182</v>
      </c>
      <c r="G118" s="30"/>
      <c r="H118" s="30"/>
      <c r="I118" s="30"/>
      <c r="J118" s="30"/>
      <c r="K118" s="30"/>
      <c r="L118" s="31"/>
      <c r="M118" s="146"/>
      <c r="N118" s="147"/>
      <c r="O118" s="51"/>
      <c r="P118" s="51"/>
      <c r="Q118" s="51"/>
      <c r="R118" s="51"/>
      <c r="S118" s="51"/>
      <c r="T118" s="52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T118" s="18" t="s">
        <v>111</v>
      </c>
      <c r="AU118" s="18" t="s">
        <v>76</v>
      </c>
    </row>
    <row r="119" spans="1:65" s="2" customFormat="1" ht="36">
      <c r="A119" s="30"/>
      <c r="B119" s="131"/>
      <c r="C119" s="132" t="s">
        <v>184</v>
      </c>
      <c r="D119" s="132" t="s">
        <v>105</v>
      </c>
      <c r="E119" s="133" t="s">
        <v>185</v>
      </c>
      <c r="F119" s="134" t="s">
        <v>186</v>
      </c>
      <c r="G119" s="135" t="s">
        <v>108</v>
      </c>
      <c r="H119" s="136">
        <v>50</v>
      </c>
      <c r="I119" s="137">
        <v>0</v>
      </c>
      <c r="J119" s="137">
        <f>ROUND(I119*H119,2)</f>
        <v>0</v>
      </c>
      <c r="K119" s="134" t="s">
        <v>3</v>
      </c>
      <c r="L119" s="31"/>
      <c r="M119" s="138" t="s">
        <v>3</v>
      </c>
      <c r="N119" s="139" t="s">
        <v>38</v>
      </c>
      <c r="O119" s="140">
        <v>0</v>
      </c>
      <c r="P119" s="140">
        <f>O119*H119</f>
        <v>0</v>
      </c>
      <c r="Q119" s="140">
        <v>0</v>
      </c>
      <c r="R119" s="140">
        <f>Q119*H119</f>
        <v>0</v>
      </c>
      <c r="S119" s="140">
        <v>0</v>
      </c>
      <c r="T119" s="141">
        <f>S119*H119</f>
        <v>0</v>
      </c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R119" s="142" t="s">
        <v>109</v>
      </c>
      <c r="AT119" s="142" t="s">
        <v>105</v>
      </c>
      <c r="AU119" s="142" t="s">
        <v>76</v>
      </c>
      <c r="AY119" s="18" t="s">
        <v>102</v>
      </c>
      <c r="BE119" s="143">
        <f>IF(N119="základní",J119,0)</f>
        <v>0</v>
      </c>
      <c r="BF119" s="143">
        <f>IF(N119="snížená",J119,0)</f>
        <v>0</v>
      </c>
      <c r="BG119" s="143">
        <f>IF(N119="zákl. přenesená",J119,0)</f>
        <v>0</v>
      </c>
      <c r="BH119" s="143">
        <f>IF(N119="sníž. přenesená",J119,0)</f>
        <v>0</v>
      </c>
      <c r="BI119" s="143">
        <f>IF(N119="nulová",J119,0)</f>
        <v>0</v>
      </c>
      <c r="BJ119" s="18" t="s">
        <v>74</v>
      </c>
      <c r="BK119" s="143">
        <f>ROUND(I119*H119,2)</f>
        <v>0</v>
      </c>
      <c r="BL119" s="18" t="s">
        <v>109</v>
      </c>
      <c r="BM119" s="142" t="s">
        <v>187</v>
      </c>
    </row>
    <row r="120" spans="1:65" s="2" customFormat="1" ht="29.25">
      <c r="A120" s="30"/>
      <c r="B120" s="31"/>
      <c r="C120" s="30"/>
      <c r="D120" s="144" t="s">
        <v>111</v>
      </c>
      <c r="E120" s="30"/>
      <c r="F120" s="145" t="s">
        <v>188</v>
      </c>
      <c r="G120" s="30"/>
      <c r="H120" s="30"/>
      <c r="I120" s="30"/>
      <c r="J120" s="30"/>
      <c r="K120" s="30"/>
      <c r="L120" s="31"/>
      <c r="M120" s="146"/>
      <c r="N120" s="147"/>
      <c r="O120" s="51"/>
      <c r="P120" s="51"/>
      <c r="Q120" s="51"/>
      <c r="R120" s="51"/>
      <c r="S120" s="51"/>
      <c r="T120" s="52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8" t="s">
        <v>111</v>
      </c>
      <c r="AU120" s="18" t="s">
        <v>76</v>
      </c>
    </row>
    <row r="121" spans="1:65" s="2" customFormat="1" ht="24">
      <c r="A121" s="30"/>
      <c r="B121" s="131"/>
      <c r="C121" s="132" t="s">
        <v>189</v>
      </c>
      <c r="D121" s="132" t="s">
        <v>105</v>
      </c>
      <c r="E121" s="133" t="s">
        <v>190</v>
      </c>
      <c r="F121" s="134" t="s">
        <v>191</v>
      </c>
      <c r="G121" s="135" t="s">
        <v>177</v>
      </c>
      <c r="H121" s="136">
        <v>20</v>
      </c>
      <c r="I121" s="137">
        <v>0</v>
      </c>
      <c r="J121" s="137">
        <f>ROUND(I121*H121,2)</f>
        <v>0</v>
      </c>
      <c r="K121" s="134" t="s">
        <v>3</v>
      </c>
      <c r="L121" s="31"/>
      <c r="M121" s="138" t="s">
        <v>3</v>
      </c>
      <c r="N121" s="139" t="s">
        <v>38</v>
      </c>
      <c r="O121" s="140">
        <v>0</v>
      </c>
      <c r="P121" s="140">
        <f>O121*H121</f>
        <v>0</v>
      </c>
      <c r="Q121" s="140">
        <v>0</v>
      </c>
      <c r="R121" s="140">
        <f>Q121*H121</f>
        <v>0</v>
      </c>
      <c r="S121" s="140">
        <v>0</v>
      </c>
      <c r="T121" s="141">
        <f>S121*H121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42" t="s">
        <v>109</v>
      </c>
      <c r="AT121" s="142" t="s">
        <v>105</v>
      </c>
      <c r="AU121" s="142" t="s">
        <v>76</v>
      </c>
      <c r="AY121" s="18" t="s">
        <v>102</v>
      </c>
      <c r="BE121" s="143">
        <f>IF(N121="základní",J121,0)</f>
        <v>0</v>
      </c>
      <c r="BF121" s="143">
        <f>IF(N121="snížená",J121,0)</f>
        <v>0</v>
      </c>
      <c r="BG121" s="143">
        <f>IF(N121="zákl. přenesená",J121,0)</f>
        <v>0</v>
      </c>
      <c r="BH121" s="143">
        <f>IF(N121="sníž. přenesená",J121,0)</f>
        <v>0</v>
      </c>
      <c r="BI121" s="143">
        <f>IF(N121="nulová",J121,0)</f>
        <v>0</v>
      </c>
      <c r="BJ121" s="18" t="s">
        <v>74</v>
      </c>
      <c r="BK121" s="143">
        <f>ROUND(I121*H121,2)</f>
        <v>0</v>
      </c>
      <c r="BL121" s="18" t="s">
        <v>109</v>
      </c>
      <c r="BM121" s="142" t="s">
        <v>192</v>
      </c>
    </row>
    <row r="122" spans="1:65" s="2" customFormat="1" ht="19.5">
      <c r="A122" s="30"/>
      <c r="B122" s="31"/>
      <c r="C122" s="30"/>
      <c r="D122" s="144" t="s">
        <v>111</v>
      </c>
      <c r="E122" s="30"/>
      <c r="F122" s="145" t="s">
        <v>191</v>
      </c>
      <c r="G122" s="30"/>
      <c r="H122" s="30"/>
      <c r="I122" s="30"/>
      <c r="J122" s="30"/>
      <c r="K122" s="30"/>
      <c r="L122" s="31"/>
      <c r="M122" s="146"/>
      <c r="N122" s="147"/>
      <c r="O122" s="51"/>
      <c r="P122" s="51"/>
      <c r="Q122" s="51"/>
      <c r="R122" s="51"/>
      <c r="S122" s="51"/>
      <c r="T122" s="52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8" t="s">
        <v>111</v>
      </c>
      <c r="AU122" s="18" t="s">
        <v>76</v>
      </c>
    </row>
    <row r="123" spans="1:65" s="2" customFormat="1" ht="36">
      <c r="A123" s="30"/>
      <c r="B123" s="131"/>
      <c r="C123" s="132" t="s">
        <v>193</v>
      </c>
      <c r="D123" s="132" t="s">
        <v>105</v>
      </c>
      <c r="E123" s="133" t="s">
        <v>194</v>
      </c>
      <c r="F123" s="134" t="s">
        <v>195</v>
      </c>
      <c r="G123" s="135" t="s">
        <v>196</v>
      </c>
      <c r="H123" s="136">
        <v>20</v>
      </c>
      <c r="I123" s="137">
        <v>0</v>
      </c>
      <c r="J123" s="137">
        <f>ROUND(I123*H123,2)</f>
        <v>0</v>
      </c>
      <c r="K123" s="134" t="s">
        <v>3</v>
      </c>
      <c r="L123" s="31"/>
      <c r="M123" s="138" t="s">
        <v>3</v>
      </c>
      <c r="N123" s="139" t="s">
        <v>38</v>
      </c>
      <c r="O123" s="140">
        <v>0</v>
      </c>
      <c r="P123" s="140">
        <f>O123*H123</f>
        <v>0</v>
      </c>
      <c r="Q123" s="140">
        <v>0</v>
      </c>
      <c r="R123" s="140">
        <f>Q123*H123</f>
        <v>0</v>
      </c>
      <c r="S123" s="140">
        <v>0</v>
      </c>
      <c r="T123" s="141">
        <f>S123*H123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42" t="s">
        <v>109</v>
      </c>
      <c r="AT123" s="142" t="s">
        <v>105</v>
      </c>
      <c r="AU123" s="142" t="s">
        <v>76</v>
      </c>
      <c r="AY123" s="18" t="s">
        <v>102</v>
      </c>
      <c r="BE123" s="143">
        <f>IF(N123="základní",J123,0)</f>
        <v>0</v>
      </c>
      <c r="BF123" s="143">
        <f>IF(N123="snížená",J123,0)</f>
        <v>0</v>
      </c>
      <c r="BG123" s="143">
        <f>IF(N123="zákl. přenesená",J123,0)</f>
        <v>0</v>
      </c>
      <c r="BH123" s="143">
        <f>IF(N123="sníž. přenesená",J123,0)</f>
        <v>0</v>
      </c>
      <c r="BI123" s="143">
        <f>IF(N123="nulová",J123,0)</f>
        <v>0</v>
      </c>
      <c r="BJ123" s="18" t="s">
        <v>74</v>
      </c>
      <c r="BK123" s="143">
        <f>ROUND(I123*H123,2)</f>
        <v>0</v>
      </c>
      <c r="BL123" s="18" t="s">
        <v>109</v>
      </c>
      <c r="BM123" s="142" t="s">
        <v>197</v>
      </c>
    </row>
    <row r="124" spans="1:65" s="2" customFormat="1" ht="39">
      <c r="A124" s="30"/>
      <c r="B124" s="31"/>
      <c r="C124" s="30"/>
      <c r="D124" s="144" t="s">
        <v>111</v>
      </c>
      <c r="E124" s="30"/>
      <c r="F124" s="145" t="s">
        <v>198</v>
      </c>
      <c r="G124" s="30"/>
      <c r="H124" s="30"/>
      <c r="I124" s="30"/>
      <c r="J124" s="30"/>
      <c r="K124" s="30"/>
      <c r="L124" s="31"/>
      <c r="M124" s="146"/>
      <c r="N124" s="147"/>
      <c r="O124" s="51"/>
      <c r="P124" s="51"/>
      <c r="Q124" s="51"/>
      <c r="R124" s="51"/>
      <c r="S124" s="51"/>
      <c r="T124" s="52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T124" s="18" t="s">
        <v>111</v>
      </c>
      <c r="AU124" s="18" t="s">
        <v>76</v>
      </c>
    </row>
    <row r="125" spans="1:65" s="2" customFormat="1" ht="36">
      <c r="A125" s="30"/>
      <c r="B125" s="131"/>
      <c r="C125" s="132" t="s">
        <v>8</v>
      </c>
      <c r="D125" s="132" t="s">
        <v>105</v>
      </c>
      <c r="E125" s="133" t="s">
        <v>199</v>
      </c>
      <c r="F125" s="134" t="s">
        <v>200</v>
      </c>
      <c r="G125" s="135" t="s">
        <v>196</v>
      </c>
      <c r="H125" s="136">
        <v>6</v>
      </c>
      <c r="I125" s="137">
        <v>0</v>
      </c>
      <c r="J125" s="137">
        <f>ROUND(I125*H125,2)</f>
        <v>0</v>
      </c>
      <c r="K125" s="134" t="s">
        <v>3</v>
      </c>
      <c r="L125" s="31"/>
      <c r="M125" s="138" t="s">
        <v>3</v>
      </c>
      <c r="N125" s="139" t="s">
        <v>38</v>
      </c>
      <c r="O125" s="140">
        <v>0</v>
      </c>
      <c r="P125" s="140">
        <f>O125*H125</f>
        <v>0</v>
      </c>
      <c r="Q125" s="140">
        <v>0</v>
      </c>
      <c r="R125" s="140">
        <f>Q125*H125</f>
        <v>0</v>
      </c>
      <c r="S125" s="140">
        <v>0</v>
      </c>
      <c r="T125" s="141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42" t="s">
        <v>109</v>
      </c>
      <c r="AT125" s="142" t="s">
        <v>105</v>
      </c>
      <c r="AU125" s="142" t="s">
        <v>76</v>
      </c>
      <c r="AY125" s="18" t="s">
        <v>102</v>
      </c>
      <c r="BE125" s="143">
        <f>IF(N125="základní",J125,0)</f>
        <v>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8" t="s">
        <v>74</v>
      </c>
      <c r="BK125" s="143">
        <f>ROUND(I125*H125,2)</f>
        <v>0</v>
      </c>
      <c r="BL125" s="18" t="s">
        <v>109</v>
      </c>
      <c r="BM125" s="142" t="s">
        <v>201</v>
      </c>
    </row>
    <row r="126" spans="1:65" s="2" customFormat="1" ht="29.25">
      <c r="A126" s="30"/>
      <c r="B126" s="31"/>
      <c r="C126" s="30"/>
      <c r="D126" s="144" t="s">
        <v>111</v>
      </c>
      <c r="E126" s="30"/>
      <c r="F126" s="145" t="s">
        <v>202</v>
      </c>
      <c r="G126" s="30"/>
      <c r="H126" s="30"/>
      <c r="I126" s="30"/>
      <c r="J126" s="30"/>
      <c r="K126" s="30"/>
      <c r="L126" s="31"/>
      <c r="M126" s="146"/>
      <c r="N126" s="147"/>
      <c r="O126" s="51"/>
      <c r="P126" s="51"/>
      <c r="Q126" s="51"/>
      <c r="R126" s="51"/>
      <c r="S126" s="51"/>
      <c r="T126" s="52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T126" s="18" t="s">
        <v>111</v>
      </c>
      <c r="AU126" s="18" t="s">
        <v>76</v>
      </c>
    </row>
    <row r="127" spans="1:65" s="2" customFormat="1" ht="36">
      <c r="A127" s="30"/>
      <c r="B127" s="131"/>
      <c r="C127" s="132" t="s">
        <v>203</v>
      </c>
      <c r="D127" s="132" t="s">
        <v>105</v>
      </c>
      <c r="E127" s="133" t="s">
        <v>204</v>
      </c>
      <c r="F127" s="134" t="s">
        <v>205</v>
      </c>
      <c r="G127" s="135" t="s">
        <v>108</v>
      </c>
      <c r="H127" s="136">
        <v>356</v>
      </c>
      <c r="I127" s="137">
        <v>0</v>
      </c>
      <c r="J127" s="137">
        <f>ROUND(I127*H127,2)</f>
        <v>0</v>
      </c>
      <c r="K127" s="134" t="s">
        <v>3</v>
      </c>
      <c r="L127" s="31"/>
      <c r="M127" s="138" t="s">
        <v>3</v>
      </c>
      <c r="N127" s="139" t="s">
        <v>38</v>
      </c>
      <c r="O127" s="140">
        <v>0</v>
      </c>
      <c r="P127" s="140">
        <f>O127*H127</f>
        <v>0</v>
      </c>
      <c r="Q127" s="140">
        <v>0</v>
      </c>
      <c r="R127" s="140">
        <f>Q127*H127</f>
        <v>0</v>
      </c>
      <c r="S127" s="140">
        <v>0</v>
      </c>
      <c r="T127" s="141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42" t="s">
        <v>109</v>
      </c>
      <c r="AT127" s="142" t="s">
        <v>105</v>
      </c>
      <c r="AU127" s="142" t="s">
        <v>76</v>
      </c>
      <c r="AY127" s="18" t="s">
        <v>102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8" t="s">
        <v>74</v>
      </c>
      <c r="BK127" s="143">
        <f>ROUND(I127*H127,2)</f>
        <v>0</v>
      </c>
      <c r="BL127" s="18" t="s">
        <v>109</v>
      </c>
      <c r="BM127" s="142" t="s">
        <v>206</v>
      </c>
    </row>
    <row r="128" spans="1:65" s="2" customFormat="1" ht="29.25">
      <c r="A128" s="30"/>
      <c r="B128" s="31"/>
      <c r="C128" s="30"/>
      <c r="D128" s="144" t="s">
        <v>111</v>
      </c>
      <c r="E128" s="30"/>
      <c r="F128" s="145" t="s">
        <v>207</v>
      </c>
      <c r="G128" s="30"/>
      <c r="H128" s="30"/>
      <c r="I128" s="30"/>
      <c r="J128" s="30"/>
      <c r="K128" s="30"/>
      <c r="L128" s="31"/>
      <c r="M128" s="146"/>
      <c r="N128" s="147"/>
      <c r="O128" s="51"/>
      <c r="P128" s="51"/>
      <c r="Q128" s="51"/>
      <c r="R128" s="51"/>
      <c r="S128" s="51"/>
      <c r="T128" s="52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T128" s="18" t="s">
        <v>111</v>
      </c>
      <c r="AU128" s="18" t="s">
        <v>76</v>
      </c>
    </row>
    <row r="129" spans="1:65" s="2" customFormat="1" ht="36">
      <c r="A129" s="30"/>
      <c r="B129" s="131"/>
      <c r="C129" s="132" t="s">
        <v>208</v>
      </c>
      <c r="D129" s="132" t="s">
        <v>105</v>
      </c>
      <c r="E129" s="133" t="s">
        <v>209</v>
      </c>
      <c r="F129" s="134" t="s">
        <v>210</v>
      </c>
      <c r="G129" s="135" t="s">
        <v>108</v>
      </c>
      <c r="H129" s="136">
        <v>1000</v>
      </c>
      <c r="I129" s="137">
        <v>0</v>
      </c>
      <c r="J129" s="137">
        <f>ROUND(I129*H129,2)</f>
        <v>0</v>
      </c>
      <c r="K129" s="134" t="s">
        <v>3</v>
      </c>
      <c r="L129" s="31"/>
      <c r="M129" s="138" t="s">
        <v>3</v>
      </c>
      <c r="N129" s="139" t="s">
        <v>38</v>
      </c>
      <c r="O129" s="140">
        <v>0</v>
      </c>
      <c r="P129" s="140">
        <f>O129*H129</f>
        <v>0</v>
      </c>
      <c r="Q129" s="140">
        <v>0</v>
      </c>
      <c r="R129" s="140">
        <f>Q129*H129</f>
        <v>0</v>
      </c>
      <c r="S129" s="140">
        <v>0</v>
      </c>
      <c r="T129" s="141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42" t="s">
        <v>109</v>
      </c>
      <c r="AT129" s="142" t="s">
        <v>105</v>
      </c>
      <c r="AU129" s="142" t="s">
        <v>76</v>
      </c>
      <c r="AY129" s="18" t="s">
        <v>102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8" t="s">
        <v>74</v>
      </c>
      <c r="BK129" s="143">
        <f>ROUND(I129*H129,2)</f>
        <v>0</v>
      </c>
      <c r="BL129" s="18" t="s">
        <v>109</v>
      </c>
      <c r="BM129" s="142" t="s">
        <v>211</v>
      </c>
    </row>
    <row r="130" spans="1:65" s="2" customFormat="1" ht="19.5">
      <c r="A130" s="30"/>
      <c r="B130" s="31"/>
      <c r="C130" s="30"/>
      <c r="D130" s="144" t="s">
        <v>111</v>
      </c>
      <c r="E130" s="30"/>
      <c r="F130" s="145" t="s">
        <v>210</v>
      </c>
      <c r="G130" s="30"/>
      <c r="H130" s="30"/>
      <c r="I130" s="30"/>
      <c r="J130" s="30"/>
      <c r="K130" s="30"/>
      <c r="L130" s="31"/>
      <c r="M130" s="146"/>
      <c r="N130" s="147"/>
      <c r="O130" s="51"/>
      <c r="P130" s="51"/>
      <c r="Q130" s="51"/>
      <c r="R130" s="51"/>
      <c r="S130" s="51"/>
      <c r="T130" s="52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8" t="s">
        <v>111</v>
      </c>
      <c r="AU130" s="18" t="s">
        <v>76</v>
      </c>
    </row>
    <row r="131" spans="1:65" s="2" customFormat="1" ht="24">
      <c r="A131" s="30"/>
      <c r="B131" s="131"/>
      <c r="C131" s="132" t="s">
        <v>212</v>
      </c>
      <c r="D131" s="132" t="s">
        <v>105</v>
      </c>
      <c r="E131" s="133" t="s">
        <v>213</v>
      </c>
      <c r="F131" s="134" t="s">
        <v>214</v>
      </c>
      <c r="G131" s="135" t="s">
        <v>215</v>
      </c>
      <c r="H131" s="136">
        <v>25</v>
      </c>
      <c r="I131" s="137">
        <v>0</v>
      </c>
      <c r="J131" s="137">
        <f>ROUND(I131*H131,2)</f>
        <v>0</v>
      </c>
      <c r="K131" s="134" t="s">
        <v>3</v>
      </c>
      <c r="L131" s="31"/>
      <c r="M131" s="138" t="s">
        <v>3</v>
      </c>
      <c r="N131" s="139" t="s">
        <v>38</v>
      </c>
      <c r="O131" s="140">
        <v>0</v>
      </c>
      <c r="P131" s="140">
        <f>O131*H131</f>
        <v>0</v>
      </c>
      <c r="Q131" s="140">
        <v>0</v>
      </c>
      <c r="R131" s="140">
        <f>Q131*H131</f>
        <v>0</v>
      </c>
      <c r="S131" s="140">
        <v>0</v>
      </c>
      <c r="T131" s="141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42" t="s">
        <v>109</v>
      </c>
      <c r="AT131" s="142" t="s">
        <v>105</v>
      </c>
      <c r="AU131" s="142" t="s">
        <v>76</v>
      </c>
      <c r="AY131" s="18" t="s">
        <v>102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8" t="s">
        <v>74</v>
      </c>
      <c r="BK131" s="143">
        <f>ROUND(I131*H131,2)</f>
        <v>0</v>
      </c>
      <c r="BL131" s="18" t="s">
        <v>109</v>
      </c>
      <c r="BM131" s="142" t="s">
        <v>216</v>
      </c>
    </row>
    <row r="132" spans="1:65" s="2" customFormat="1" ht="19.5">
      <c r="A132" s="30"/>
      <c r="B132" s="31"/>
      <c r="C132" s="30"/>
      <c r="D132" s="144" t="s">
        <v>111</v>
      </c>
      <c r="E132" s="30"/>
      <c r="F132" s="145" t="s">
        <v>214</v>
      </c>
      <c r="G132" s="30"/>
      <c r="H132" s="30"/>
      <c r="I132" s="30"/>
      <c r="J132" s="30"/>
      <c r="K132" s="30"/>
      <c r="L132" s="31"/>
      <c r="M132" s="146"/>
      <c r="N132" s="147"/>
      <c r="O132" s="51"/>
      <c r="P132" s="51"/>
      <c r="Q132" s="51"/>
      <c r="R132" s="51"/>
      <c r="S132" s="51"/>
      <c r="T132" s="52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T132" s="18" t="s">
        <v>111</v>
      </c>
      <c r="AU132" s="18" t="s">
        <v>76</v>
      </c>
    </row>
    <row r="133" spans="1:65" s="12" customFormat="1" ht="20.85" customHeight="1">
      <c r="B133" s="119"/>
      <c r="D133" s="120" t="s">
        <v>66</v>
      </c>
      <c r="E133" s="129" t="s">
        <v>217</v>
      </c>
      <c r="F133" s="129" t="s">
        <v>218</v>
      </c>
      <c r="J133" s="130">
        <f>BK133</f>
        <v>0</v>
      </c>
      <c r="L133" s="119"/>
      <c r="M133" s="123"/>
      <c r="N133" s="124"/>
      <c r="O133" s="124"/>
      <c r="P133" s="125">
        <f>SUM(P134:P191)</f>
        <v>0</v>
      </c>
      <c r="Q133" s="124"/>
      <c r="R133" s="125">
        <f>SUM(R134:R191)</f>
        <v>785.43756000000008</v>
      </c>
      <c r="S133" s="124"/>
      <c r="T133" s="126">
        <f>SUM(T134:T191)</f>
        <v>0</v>
      </c>
      <c r="AR133" s="120" t="s">
        <v>109</v>
      </c>
      <c r="AT133" s="127" t="s">
        <v>66</v>
      </c>
      <c r="AU133" s="127" t="s">
        <v>76</v>
      </c>
      <c r="AY133" s="120" t="s">
        <v>102</v>
      </c>
      <c r="BK133" s="128">
        <f>SUM(BK134:BK191)</f>
        <v>0</v>
      </c>
    </row>
    <row r="134" spans="1:65" s="2" customFormat="1" ht="36">
      <c r="A134" s="30"/>
      <c r="B134" s="131"/>
      <c r="C134" s="132" t="s">
        <v>219</v>
      </c>
      <c r="D134" s="132" t="s">
        <v>105</v>
      </c>
      <c r="E134" s="133" t="s">
        <v>220</v>
      </c>
      <c r="F134" s="134" t="s">
        <v>221</v>
      </c>
      <c r="G134" s="135" t="s">
        <v>215</v>
      </c>
      <c r="H134" s="136">
        <v>345</v>
      </c>
      <c r="I134" s="137">
        <v>0</v>
      </c>
      <c r="J134" s="137">
        <f>ROUND(I134*H134,2)</f>
        <v>0</v>
      </c>
      <c r="K134" s="134" t="s">
        <v>3</v>
      </c>
      <c r="L134" s="31"/>
      <c r="M134" s="138" t="s">
        <v>3</v>
      </c>
      <c r="N134" s="139" t="s">
        <v>38</v>
      </c>
      <c r="O134" s="140">
        <v>0</v>
      </c>
      <c r="P134" s="140">
        <f>O134*H134</f>
        <v>0</v>
      </c>
      <c r="Q134" s="140">
        <v>0</v>
      </c>
      <c r="R134" s="140">
        <f>Q134*H134</f>
        <v>0</v>
      </c>
      <c r="S134" s="140">
        <v>0</v>
      </c>
      <c r="T134" s="141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42" t="s">
        <v>109</v>
      </c>
      <c r="AT134" s="142" t="s">
        <v>105</v>
      </c>
      <c r="AU134" s="142" t="s">
        <v>115</v>
      </c>
      <c r="AY134" s="18" t="s">
        <v>102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8" t="s">
        <v>74</v>
      </c>
      <c r="BK134" s="143">
        <f>ROUND(I134*H134,2)</f>
        <v>0</v>
      </c>
      <c r="BL134" s="18" t="s">
        <v>109</v>
      </c>
      <c r="BM134" s="142" t="s">
        <v>222</v>
      </c>
    </row>
    <row r="135" spans="1:65" s="2" customFormat="1" ht="29.25">
      <c r="A135" s="30"/>
      <c r="B135" s="31"/>
      <c r="C135" s="30"/>
      <c r="D135" s="144" t="s">
        <v>111</v>
      </c>
      <c r="E135" s="30"/>
      <c r="F135" s="145" t="s">
        <v>223</v>
      </c>
      <c r="G135" s="30"/>
      <c r="H135" s="30"/>
      <c r="I135" s="30"/>
      <c r="J135" s="30"/>
      <c r="K135" s="30"/>
      <c r="L135" s="31"/>
      <c r="M135" s="146"/>
      <c r="N135" s="147"/>
      <c r="O135" s="51"/>
      <c r="P135" s="51"/>
      <c r="Q135" s="51"/>
      <c r="R135" s="51"/>
      <c r="S135" s="51"/>
      <c r="T135" s="52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T135" s="18" t="s">
        <v>111</v>
      </c>
      <c r="AU135" s="18" t="s">
        <v>115</v>
      </c>
    </row>
    <row r="136" spans="1:65" s="2" customFormat="1" ht="36">
      <c r="A136" s="30"/>
      <c r="B136" s="131"/>
      <c r="C136" s="132" t="s">
        <v>224</v>
      </c>
      <c r="D136" s="132" t="s">
        <v>105</v>
      </c>
      <c r="E136" s="133" t="s">
        <v>225</v>
      </c>
      <c r="F136" s="134" t="s">
        <v>226</v>
      </c>
      <c r="G136" s="135" t="s">
        <v>177</v>
      </c>
      <c r="H136" s="136">
        <v>3</v>
      </c>
      <c r="I136" s="137">
        <v>0</v>
      </c>
      <c r="J136" s="137">
        <f>ROUND(I136*H136,2)</f>
        <v>0</v>
      </c>
      <c r="K136" s="134" t="s">
        <v>3</v>
      </c>
      <c r="L136" s="31"/>
      <c r="M136" s="138" t="s">
        <v>3</v>
      </c>
      <c r="N136" s="139" t="s">
        <v>38</v>
      </c>
      <c r="O136" s="140">
        <v>0</v>
      </c>
      <c r="P136" s="140">
        <f>O136*H136</f>
        <v>0</v>
      </c>
      <c r="Q136" s="140">
        <v>0</v>
      </c>
      <c r="R136" s="140">
        <f>Q136*H136</f>
        <v>0</v>
      </c>
      <c r="S136" s="140">
        <v>0</v>
      </c>
      <c r="T136" s="141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42" t="s">
        <v>109</v>
      </c>
      <c r="AT136" s="142" t="s">
        <v>105</v>
      </c>
      <c r="AU136" s="142" t="s">
        <v>115</v>
      </c>
      <c r="AY136" s="18" t="s">
        <v>102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8" t="s">
        <v>74</v>
      </c>
      <c r="BK136" s="143">
        <f>ROUND(I136*H136,2)</f>
        <v>0</v>
      </c>
      <c r="BL136" s="18" t="s">
        <v>109</v>
      </c>
      <c r="BM136" s="142" t="s">
        <v>227</v>
      </c>
    </row>
    <row r="137" spans="1:65" s="2" customFormat="1" ht="29.25">
      <c r="A137" s="30"/>
      <c r="B137" s="31"/>
      <c r="C137" s="30"/>
      <c r="D137" s="144" t="s">
        <v>111</v>
      </c>
      <c r="E137" s="30"/>
      <c r="F137" s="145" t="s">
        <v>228</v>
      </c>
      <c r="G137" s="30"/>
      <c r="H137" s="30"/>
      <c r="I137" s="30"/>
      <c r="J137" s="30"/>
      <c r="K137" s="30"/>
      <c r="L137" s="31"/>
      <c r="M137" s="146"/>
      <c r="N137" s="147"/>
      <c r="O137" s="51"/>
      <c r="P137" s="51"/>
      <c r="Q137" s="51"/>
      <c r="R137" s="51"/>
      <c r="S137" s="51"/>
      <c r="T137" s="52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T137" s="18" t="s">
        <v>111</v>
      </c>
      <c r="AU137" s="18" t="s">
        <v>115</v>
      </c>
    </row>
    <row r="138" spans="1:65" s="2" customFormat="1" ht="36">
      <c r="A138" s="30"/>
      <c r="B138" s="131"/>
      <c r="C138" s="132" t="s">
        <v>229</v>
      </c>
      <c r="D138" s="132" t="s">
        <v>105</v>
      </c>
      <c r="E138" s="133" t="s">
        <v>230</v>
      </c>
      <c r="F138" s="134" t="s">
        <v>231</v>
      </c>
      <c r="G138" s="135" t="s">
        <v>215</v>
      </c>
      <c r="H138" s="136">
        <v>783.75</v>
      </c>
      <c r="I138" s="137">
        <v>0</v>
      </c>
      <c r="J138" s="137">
        <f>ROUND(I138*H138,2)</f>
        <v>0</v>
      </c>
      <c r="K138" s="134" t="s">
        <v>3</v>
      </c>
      <c r="L138" s="31"/>
      <c r="M138" s="138" t="s">
        <v>3</v>
      </c>
      <c r="N138" s="139" t="s">
        <v>38</v>
      </c>
      <c r="O138" s="140">
        <v>0</v>
      </c>
      <c r="P138" s="140">
        <f>O138*H138</f>
        <v>0</v>
      </c>
      <c r="Q138" s="140">
        <v>0</v>
      </c>
      <c r="R138" s="140">
        <f>Q138*H138</f>
        <v>0</v>
      </c>
      <c r="S138" s="140">
        <v>0</v>
      </c>
      <c r="T138" s="141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42" t="s">
        <v>232</v>
      </c>
      <c r="AT138" s="142" t="s">
        <v>105</v>
      </c>
      <c r="AU138" s="142" t="s">
        <v>115</v>
      </c>
      <c r="AY138" s="18" t="s">
        <v>102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8" t="s">
        <v>74</v>
      </c>
      <c r="BK138" s="143">
        <f>ROUND(I138*H138,2)</f>
        <v>0</v>
      </c>
      <c r="BL138" s="18" t="s">
        <v>232</v>
      </c>
      <c r="BM138" s="142" t="s">
        <v>233</v>
      </c>
    </row>
    <row r="139" spans="1:65" s="2" customFormat="1" ht="48.75">
      <c r="A139" s="30"/>
      <c r="B139" s="31"/>
      <c r="C139" s="30"/>
      <c r="D139" s="144" t="s">
        <v>111</v>
      </c>
      <c r="E139" s="30"/>
      <c r="F139" s="145" t="s">
        <v>234</v>
      </c>
      <c r="G139" s="30"/>
      <c r="H139" s="30"/>
      <c r="I139" s="30"/>
      <c r="J139" s="30"/>
      <c r="K139" s="30"/>
      <c r="L139" s="31"/>
      <c r="M139" s="146"/>
      <c r="N139" s="147"/>
      <c r="O139" s="51"/>
      <c r="P139" s="51"/>
      <c r="Q139" s="51"/>
      <c r="R139" s="51"/>
      <c r="S139" s="51"/>
      <c r="T139" s="52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T139" s="18" t="s">
        <v>111</v>
      </c>
      <c r="AU139" s="18" t="s">
        <v>115</v>
      </c>
    </row>
    <row r="140" spans="1:65" s="13" customFormat="1" ht="11.25">
      <c r="B140" s="148"/>
      <c r="D140" s="144" t="s">
        <v>235</v>
      </c>
      <c r="E140" s="149" t="s">
        <v>3</v>
      </c>
      <c r="F140" s="150" t="s">
        <v>236</v>
      </c>
      <c r="H140" s="149" t="s">
        <v>3</v>
      </c>
      <c r="L140" s="148"/>
      <c r="M140" s="151"/>
      <c r="N140" s="152"/>
      <c r="O140" s="152"/>
      <c r="P140" s="152"/>
      <c r="Q140" s="152"/>
      <c r="R140" s="152"/>
      <c r="S140" s="152"/>
      <c r="T140" s="153"/>
      <c r="AT140" s="149" t="s">
        <v>235</v>
      </c>
      <c r="AU140" s="149" t="s">
        <v>115</v>
      </c>
      <c r="AV140" s="13" t="s">
        <v>74</v>
      </c>
      <c r="AW140" s="13" t="s">
        <v>28</v>
      </c>
      <c r="AX140" s="13" t="s">
        <v>14</v>
      </c>
      <c r="AY140" s="149" t="s">
        <v>102</v>
      </c>
    </row>
    <row r="141" spans="1:65" s="14" customFormat="1" ht="11.25">
      <c r="B141" s="154"/>
      <c r="D141" s="144" t="s">
        <v>235</v>
      </c>
      <c r="E141" s="155" t="s">
        <v>3</v>
      </c>
      <c r="F141" s="156" t="s">
        <v>237</v>
      </c>
      <c r="H141" s="157">
        <v>333.75</v>
      </c>
      <c r="L141" s="154"/>
      <c r="M141" s="158"/>
      <c r="N141" s="159"/>
      <c r="O141" s="159"/>
      <c r="P141" s="159"/>
      <c r="Q141" s="159"/>
      <c r="R141" s="159"/>
      <c r="S141" s="159"/>
      <c r="T141" s="160"/>
      <c r="AT141" s="155" t="s">
        <v>235</v>
      </c>
      <c r="AU141" s="155" t="s">
        <v>115</v>
      </c>
      <c r="AV141" s="14" t="s">
        <v>76</v>
      </c>
      <c r="AW141" s="14" t="s">
        <v>28</v>
      </c>
      <c r="AX141" s="14" t="s">
        <v>14</v>
      </c>
      <c r="AY141" s="155" t="s">
        <v>102</v>
      </c>
    </row>
    <row r="142" spans="1:65" s="13" customFormat="1" ht="11.25">
      <c r="B142" s="148"/>
      <c r="D142" s="144" t="s">
        <v>235</v>
      </c>
      <c r="E142" s="149" t="s">
        <v>3</v>
      </c>
      <c r="F142" s="150" t="s">
        <v>238</v>
      </c>
      <c r="H142" s="149" t="s">
        <v>3</v>
      </c>
      <c r="L142" s="148"/>
      <c r="M142" s="151"/>
      <c r="N142" s="152"/>
      <c r="O142" s="152"/>
      <c r="P142" s="152"/>
      <c r="Q142" s="152"/>
      <c r="R142" s="152"/>
      <c r="S142" s="152"/>
      <c r="T142" s="153"/>
      <c r="AT142" s="149" t="s">
        <v>235</v>
      </c>
      <c r="AU142" s="149" t="s">
        <v>115</v>
      </c>
      <c r="AV142" s="13" t="s">
        <v>74</v>
      </c>
      <c r="AW142" s="13" t="s">
        <v>28</v>
      </c>
      <c r="AX142" s="13" t="s">
        <v>14</v>
      </c>
      <c r="AY142" s="149" t="s">
        <v>102</v>
      </c>
    </row>
    <row r="143" spans="1:65" s="14" customFormat="1" ht="11.25">
      <c r="B143" s="154"/>
      <c r="D143" s="144" t="s">
        <v>235</v>
      </c>
      <c r="E143" s="155" t="s">
        <v>3</v>
      </c>
      <c r="F143" s="156" t="s">
        <v>239</v>
      </c>
      <c r="H143" s="157">
        <v>450</v>
      </c>
      <c r="L143" s="154"/>
      <c r="M143" s="158"/>
      <c r="N143" s="159"/>
      <c r="O143" s="159"/>
      <c r="P143" s="159"/>
      <c r="Q143" s="159"/>
      <c r="R143" s="159"/>
      <c r="S143" s="159"/>
      <c r="T143" s="160"/>
      <c r="AT143" s="155" t="s">
        <v>235</v>
      </c>
      <c r="AU143" s="155" t="s">
        <v>115</v>
      </c>
      <c r="AV143" s="14" t="s">
        <v>76</v>
      </c>
      <c r="AW143" s="14" t="s">
        <v>28</v>
      </c>
      <c r="AX143" s="14" t="s">
        <v>14</v>
      </c>
      <c r="AY143" s="155" t="s">
        <v>102</v>
      </c>
    </row>
    <row r="144" spans="1:65" s="15" customFormat="1" ht="11.25">
      <c r="B144" s="161"/>
      <c r="D144" s="144" t="s">
        <v>235</v>
      </c>
      <c r="E144" s="162" t="s">
        <v>3</v>
      </c>
      <c r="F144" s="163" t="s">
        <v>240</v>
      </c>
      <c r="H144" s="164">
        <v>783.75</v>
      </c>
      <c r="L144" s="161"/>
      <c r="M144" s="165"/>
      <c r="N144" s="166"/>
      <c r="O144" s="166"/>
      <c r="P144" s="166"/>
      <c r="Q144" s="166"/>
      <c r="R144" s="166"/>
      <c r="S144" s="166"/>
      <c r="T144" s="167"/>
      <c r="AT144" s="162" t="s">
        <v>235</v>
      </c>
      <c r="AU144" s="162" t="s">
        <v>115</v>
      </c>
      <c r="AV144" s="15" t="s">
        <v>109</v>
      </c>
      <c r="AW144" s="15" t="s">
        <v>28</v>
      </c>
      <c r="AX144" s="15" t="s">
        <v>74</v>
      </c>
      <c r="AY144" s="162" t="s">
        <v>102</v>
      </c>
    </row>
    <row r="145" spans="1:65" s="2" customFormat="1" ht="24">
      <c r="A145" s="30"/>
      <c r="B145" s="131"/>
      <c r="C145" s="132" t="s">
        <v>241</v>
      </c>
      <c r="D145" s="132" t="s">
        <v>105</v>
      </c>
      <c r="E145" s="133" t="s">
        <v>242</v>
      </c>
      <c r="F145" s="134" t="s">
        <v>243</v>
      </c>
      <c r="G145" s="135" t="s">
        <v>215</v>
      </c>
      <c r="H145" s="136">
        <v>1.6859999999999999</v>
      </c>
      <c r="I145" s="137">
        <v>0</v>
      </c>
      <c r="J145" s="137">
        <f>ROUND(I145*H145,2)</f>
        <v>0</v>
      </c>
      <c r="K145" s="134" t="s">
        <v>244</v>
      </c>
      <c r="L145" s="31"/>
      <c r="M145" s="138" t="s">
        <v>3</v>
      </c>
      <c r="N145" s="139" t="s">
        <v>38</v>
      </c>
      <c r="O145" s="140">
        <v>0</v>
      </c>
      <c r="P145" s="140">
        <f>O145*H145</f>
        <v>0</v>
      </c>
      <c r="Q145" s="140">
        <v>0</v>
      </c>
      <c r="R145" s="140">
        <f>Q145*H145</f>
        <v>0</v>
      </c>
      <c r="S145" s="140">
        <v>0</v>
      </c>
      <c r="T145" s="141">
        <f>S145*H145</f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42" t="s">
        <v>232</v>
      </c>
      <c r="AT145" s="142" t="s">
        <v>105</v>
      </c>
      <c r="AU145" s="142" t="s">
        <v>115</v>
      </c>
      <c r="AY145" s="18" t="s">
        <v>102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8" t="s">
        <v>74</v>
      </c>
      <c r="BK145" s="143">
        <f>ROUND(I145*H145,2)</f>
        <v>0</v>
      </c>
      <c r="BL145" s="18" t="s">
        <v>232</v>
      </c>
      <c r="BM145" s="142" t="s">
        <v>245</v>
      </c>
    </row>
    <row r="146" spans="1:65" s="2" customFormat="1" ht="48.75">
      <c r="A146" s="30"/>
      <c r="B146" s="31"/>
      <c r="C146" s="30"/>
      <c r="D146" s="144" t="s">
        <v>111</v>
      </c>
      <c r="E146" s="30"/>
      <c r="F146" s="145" t="s">
        <v>246</v>
      </c>
      <c r="G146" s="30"/>
      <c r="H146" s="30"/>
      <c r="I146" s="30"/>
      <c r="J146" s="30"/>
      <c r="K146" s="30"/>
      <c r="L146" s="31"/>
      <c r="M146" s="146"/>
      <c r="N146" s="147"/>
      <c r="O146" s="51"/>
      <c r="P146" s="51"/>
      <c r="Q146" s="51"/>
      <c r="R146" s="51"/>
      <c r="S146" s="51"/>
      <c r="T146" s="52"/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T146" s="18" t="s">
        <v>111</v>
      </c>
      <c r="AU146" s="18" t="s">
        <v>115</v>
      </c>
    </row>
    <row r="147" spans="1:65" s="13" customFormat="1" ht="11.25">
      <c r="B147" s="148"/>
      <c r="D147" s="144" t="s">
        <v>235</v>
      </c>
      <c r="E147" s="149" t="s">
        <v>3</v>
      </c>
      <c r="F147" s="150" t="s">
        <v>247</v>
      </c>
      <c r="H147" s="149" t="s">
        <v>3</v>
      </c>
      <c r="L147" s="148"/>
      <c r="M147" s="151"/>
      <c r="N147" s="152"/>
      <c r="O147" s="152"/>
      <c r="P147" s="152"/>
      <c r="Q147" s="152"/>
      <c r="R147" s="152"/>
      <c r="S147" s="152"/>
      <c r="T147" s="153"/>
      <c r="AT147" s="149" t="s">
        <v>235</v>
      </c>
      <c r="AU147" s="149" t="s">
        <v>115</v>
      </c>
      <c r="AV147" s="13" t="s">
        <v>74</v>
      </c>
      <c r="AW147" s="13" t="s">
        <v>28</v>
      </c>
      <c r="AX147" s="13" t="s">
        <v>14</v>
      </c>
      <c r="AY147" s="149" t="s">
        <v>102</v>
      </c>
    </row>
    <row r="148" spans="1:65" s="14" customFormat="1" ht="11.25">
      <c r="B148" s="154"/>
      <c r="D148" s="144" t="s">
        <v>235</v>
      </c>
      <c r="E148" s="155" t="s">
        <v>3</v>
      </c>
      <c r="F148" s="156" t="s">
        <v>248</v>
      </c>
      <c r="H148" s="157">
        <v>1.6859999999999999</v>
      </c>
      <c r="L148" s="154"/>
      <c r="M148" s="158"/>
      <c r="N148" s="159"/>
      <c r="O148" s="159"/>
      <c r="P148" s="159"/>
      <c r="Q148" s="159"/>
      <c r="R148" s="159"/>
      <c r="S148" s="159"/>
      <c r="T148" s="160"/>
      <c r="AT148" s="155" t="s">
        <v>235</v>
      </c>
      <c r="AU148" s="155" t="s">
        <v>115</v>
      </c>
      <c r="AV148" s="14" t="s">
        <v>76</v>
      </c>
      <c r="AW148" s="14" t="s">
        <v>28</v>
      </c>
      <c r="AX148" s="14" t="s">
        <v>14</v>
      </c>
      <c r="AY148" s="155" t="s">
        <v>102</v>
      </c>
    </row>
    <row r="149" spans="1:65" s="15" customFormat="1" ht="11.25">
      <c r="B149" s="161"/>
      <c r="D149" s="144" t="s">
        <v>235</v>
      </c>
      <c r="E149" s="162" t="s">
        <v>3</v>
      </c>
      <c r="F149" s="163" t="s">
        <v>240</v>
      </c>
      <c r="H149" s="164">
        <v>1.6859999999999999</v>
      </c>
      <c r="L149" s="161"/>
      <c r="M149" s="165"/>
      <c r="N149" s="166"/>
      <c r="O149" s="166"/>
      <c r="P149" s="166"/>
      <c r="Q149" s="166"/>
      <c r="R149" s="166"/>
      <c r="S149" s="166"/>
      <c r="T149" s="167"/>
      <c r="AT149" s="162" t="s">
        <v>235</v>
      </c>
      <c r="AU149" s="162" t="s">
        <v>115</v>
      </c>
      <c r="AV149" s="15" t="s">
        <v>109</v>
      </c>
      <c r="AW149" s="15" t="s">
        <v>28</v>
      </c>
      <c r="AX149" s="15" t="s">
        <v>74</v>
      </c>
      <c r="AY149" s="162" t="s">
        <v>102</v>
      </c>
    </row>
    <row r="150" spans="1:65" s="2" customFormat="1" ht="33" customHeight="1">
      <c r="A150" s="30"/>
      <c r="B150" s="131"/>
      <c r="C150" s="132" t="s">
        <v>249</v>
      </c>
      <c r="D150" s="132" t="s">
        <v>105</v>
      </c>
      <c r="E150" s="133" t="s">
        <v>250</v>
      </c>
      <c r="F150" s="134" t="s">
        <v>251</v>
      </c>
      <c r="G150" s="135" t="s">
        <v>215</v>
      </c>
      <c r="H150" s="136">
        <v>245</v>
      </c>
      <c r="I150" s="137">
        <v>0</v>
      </c>
      <c r="J150" s="137">
        <f>ROUND(I150*H150,2)</f>
        <v>0</v>
      </c>
      <c r="K150" s="134" t="s">
        <v>244</v>
      </c>
      <c r="L150" s="31"/>
      <c r="M150" s="138" t="s">
        <v>3</v>
      </c>
      <c r="N150" s="139" t="s">
        <v>38</v>
      </c>
      <c r="O150" s="140">
        <v>0</v>
      </c>
      <c r="P150" s="140">
        <f>O150*H150</f>
        <v>0</v>
      </c>
      <c r="Q150" s="140">
        <v>0</v>
      </c>
      <c r="R150" s="140">
        <f>Q150*H150</f>
        <v>0</v>
      </c>
      <c r="S150" s="140">
        <v>0</v>
      </c>
      <c r="T150" s="141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42" t="s">
        <v>232</v>
      </c>
      <c r="AT150" s="142" t="s">
        <v>105</v>
      </c>
      <c r="AU150" s="142" t="s">
        <v>115</v>
      </c>
      <c r="AY150" s="18" t="s">
        <v>102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8" t="s">
        <v>74</v>
      </c>
      <c r="BK150" s="143">
        <f>ROUND(I150*H150,2)</f>
        <v>0</v>
      </c>
      <c r="BL150" s="18" t="s">
        <v>232</v>
      </c>
      <c r="BM150" s="142" t="s">
        <v>252</v>
      </c>
    </row>
    <row r="151" spans="1:65" s="2" customFormat="1" ht="39">
      <c r="A151" s="30"/>
      <c r="B151" s="31"/>
      <c r="C151" s="30"/>
      <c r="D151" s="144" t="s">
        <v>111</v>
      </c>
      <c r="E151" s="30"/>
      <c r="F151" s="145" t="s">
        <v>253</v>
      </c>
      <c r="G151" s="30"/>
      <c r="H151" s="30"/>
      <c r="I151" s="30"/>
      <c r="J151" s="30"/>
      <c r="K151" s="30"/>
      <c r="L151" s="31"/>
      <c r="M151" s="146"/>
      <c r="N151" s="147"/>
      <c r="O151" s="51"/>
      <c r="P151" s="51"/>
      <c r="Q151" s="51"/>
      <c r="R151" s="51"/>
      <c r="S151" s="51"/>
      <c r="T151" s="52"/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T151" s="18" t="s">
        <v>111</v>
      </c>
      <c r="AU151" s="18" t="s">
        <v>115</v>
      </c>
    </row>
    <row r="152" spans="1:65" s="13" customFormat="1" ht="11.25">
      <c r="B152" s="148"/>
      <c r="D152" s="144" t="s">
        <v>235</v>
      </c>
      <c r="E152" s="149" t="s">
        <v>3</v>
      </c>
      <c r="F152" s="150" t="s">
        <v>254</v>
      </c>
      <c r="H152" s="149" t="s">
        <v>3</v>
      </c>
      <c r="L152" s="148"/>
      <c r="M152" s="151"/>
      <c r="N152" s="152"/>
      <c r="O152" s="152"/>
      <c r="P152" s="152"/>
      <c r="Q152" s="152"/>
      <c r="R152" s="152"/>
      <c r="S152" s="152"/>
      <c r="T152" s="153"/>
      <c r="AT152" s="149" t="s">
        <v>235</v>
      </c>
      <c r="AU152" s="149" t="s">
        <v>115</v>
      </c>
      <c r="AV152" s="13" t="s">
        <v>74</v>
      </c>
      <c r="AW152" s="13" t="s">
        <v>28</v>
      </c>
      <c r="AX152" s="13" t="s">
        <v>14</v>
      </c>
      <c r="AY152" s="149" t="s">
        <v>102</v>
      </c>
    </row>
    <row r="153" spans="1:65" s="14" customFormat="1" ht="11.25">
      <c r="B153" s="154"/>
      <c r="D153" s="144" t="s">
        <v>235</v>
      </c>
      <c r="E153" s="155" t="s">
        <v>3</v>
      </c>
      <c r="F153" s="156" t="s">
        <v>255</v>
      </c>
      <c r="H153" s="157">
        <v>245</v>
      </c>
      <c r="L153" s="154"/>
      <c r="M153" s="158"/>
      <c r="N153" s="159"/>
      <c r="O153" s="159"/>
      <c r="P153" s="159"/>
      <c r="Q153" s="159"/>
      <c r="R153" s="159"/>
      <c r="S153" s="159"/>
      <c r="T153" s="160"/>
      <c r="AT153" s="155" t="s">
        <v>235</v>
      </c>
      <c r="AU153" s="155" t="s">
        <v>115</v>
      </c>
      <c r="AV153" s="14" t="s">
        <v>76</v>
      </c>
      <c r="AW153" s="14" t="s">
        <v>28</v>
      </c>
      <c r="AX153" s="14" t="s">
        <v>14</v>
      </c>
      <c r="AY153" s="155" t="s">
        <v>102</v>
      </c>
    </row>
    <row r="154" spans="1:65" s="15" customFormat="1" ht="11.25">
      <c r="B154" s="161"/>
      <c r="D154" s="144" t="s">
        <v>235</v>
      </c>
      <c r="E154" s="162" t="s">
        <v>3</v>
      </c>
      <c r="F154" s="163" t="s">
        <v>240</v>
      </c>
      <c r="H154" s="164">
        <v>245</v>
      </c>
      <c r="L154" s="161"/>
      <c r="M154" s="165"/>
      <c r="N154" s="166"/>
      <c r="O154" s="166"/>
      <c r="P154" s="166"/>
      <c r="Q154" s="166"/>
      <c r="R154" s="166"/>
      <c r="S154" s="166"/>
      <c r="T154" s="167"/>
      <c r="AT154" s="162" t="s">
        <v>235</v>
      </c>
      <c r="AU154" s="162" t="s">
        <v>115</v>
      </c>
      <c r="AV154" s="15" t="s">
        <v>109</v>
      </c>
      <c r="AW154" s="15" t="s">
        <v>28</v>
      </c>
      <c r="AX154" s="15" t="s">
        <v>74</v>
      </c>
      <c r="AY154" s="162" t="s">
        <v>102</v>
      </c>
    </row>
    <row r="155" spans="1:65" s="2" customFormat="1" ht="36">
      <c r="A155" s="30"/>
      <c r="B155" s="131"/>
      <c r="C155" s="132" t="s">
        <v>256</v>
      </c>
      <c r="D155" s="132" t="s">
        <v>105</v>
      </c>
      <c r="E155" s="133" t="s">
        <v>257</v>
      </c>
      <c r="F155" s="134" t="s">
        <v>258</v>
      </c>
      <c r="G155" s="135" t="s">
        <v>215</v>
      </c>
      <c r="H155" s="136">
        <v>30</v>
      </c>
      <c r="I155" s="137">
        <v>0</v>
      </c>
      <c r="J155" s="137">
        <f>ROUND(I155*H155,2)</f>
        <v>0</v>
      </c>
      <c r="K155" s="134" t="s">
        <v>244</v>
      </c>
      <c r="L155" s="31"/>
      <c r="M155" s="138" t="s">
        <v>3</v>
      </c>
      <c r="N155" s="139" t="s">
        <v>38</v>
      </c>
      <c r="O155" s="140">
        <v>0</v>
      </c>
      <c r="P155" s="140">
        <f>O155*H155</f>
        <v>0</v>
      </c>
      <c r="Q155" s="140">
        <v>0</v>
      </c>
      <c r="R155" s="140">
        <f>Q155*H155</f>
        <v>0</v>
      </c>
      <c r="S155" s="140">
        <v>0</v>
      </c>
      <c r="T155" s="141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42" t="s">
        <v>232</v>
      </c>
      <c r="AT155" s="142" t="s">
        <v>105</v>
      </c>
      <c r="AU155" s="142" t="s">
        <v>115</v>
      </c>
      <c r="AY155" s="18" t="s">
        <v>102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8" t="s">
        <v>74</v>
      </c>
      <c r="BK155" s="143">
        <f>ROUND(I155*H155,2)</f>
        <v>0</v>
      </c>
      <c r="BL155" s="18" t="s">
        <v>232</v>
      </c>
      <c r="BM155" s="142" t="s">
        <v>259</v>
      </c>
    </row>
    <row r="156" spans="1:65" s="2" customFormat="1" ht="39">
      <c r="A156" s="30"/>
      <c r="B156" s="31"/>
      <c r="C156" s="30"/>
      <c r="D156" s="144" t="s">
        <v>111</v>
      </c>
      <c r="E156" s="30"/>
      <c r="F156" s="145" t="s">
        <v>260</v>
      </c>
      <c r="G156" s="30"/>
      <c r="H156" s="30"/>
      <c r="I156" s="30"/>
      <c r="J156" s="30"/>
      <c r="K156" s="30"/>
      <c r="L156" s="31"/>
      <c r="M156" s="146"/>
      <c r="N156" s="147"/>
      <c r="O156" s="51"/>
      <c r="P156" s="51"/>
      <c r="Q156" s="51"/>
      <c r="R156" s="51"/>
      <c r="S156" s="51"/>
      <c r="T156" s="52"/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T156" s="18" t="s">
        <v>111</v>
      </c>
      <c r="AU156" s="18" t="s">
        <v>115</v>
      </c>
    </row>
    <row r="157" spans="1:65" s="13" customFormat="1" ht="11.25">
      <c r="B157" s="148"/>
      <c r="D157" s="144" t="s">
        <v>235</v>
      </c>
      <c r="E157" s="149" t="s">
        <v>3</v>
      </c>
      <c r="F157" s="150" t="s">
        <v>261</v>
      </c>
      <c r="H157" s="149" t="s">
        <v>3</v>
      </c>
      <c r="L157" s="148"/>
      <c r="M157" s="151"/>
      <c r="N157" s="152"/>
      <c r="O157" s="152"/>
      <c r="P157" s="152"/>
      <c r="Q157" s="152"/>
      <c r="R157" s="152"/>
      <c r="S157" s="152"/>
      <c r="T157" s="153"/>
      <c r="AT157" s="149" t="s">
        <v>235</v>
      </c>
      <c r="AU157" s="149" t="s">
        <v>115</v>
      </c>
      <c r="AV157" s="13" t="s">
        <v>74</v>
      </c>
      <c r="AW157" s="13" t="s">
        <v>28</v>
      </c>
      <c r="AX157" s="13" t="s">
        <v>14</v>
      </c>
      <c r="AY157" s="149" t="s">
        <v>102</v>
      </c>
    </row>
    <row r="158" spans="1:65" s="14" customFormat="1" ht="11.25">
      <c r="B158" s="154"/>
      <c r="D158" s="144" t="s">
        <v>235</v>
      </c>
      <c r="E158" s="155" t="s">
        <v>3</v>
      </c>
      <c r="F158" s="156" t="s">
        <v>256</v>
      </c>
      <c r="H158" s="157">
        <v>30</v>
      </c>
      <c r="L158" s="154"/>
      <c r="M158" s="158"/>
      <c r="N158" s="159"/>
      <c r="O158" s="159"/>
      <c r="P158" s="159"/>
      <c r="Q158" s="159"/>
      <c r="R158" s="159"/>
      <c r="S158" s="159"/>
      <c r="T158" s="160"/>
      <c r="AT158" s="155" t="s">
        <v>235</v>
      </c>
      <c r="AU158" s="155" t="s">
        <v>115</v>
      </c>
      <c r="AV158" s="14" t="s">
        <v>76</v>
      </c>
      <c r="AW158" s="14" t="s">
        <v>28</v>
      </c>
      <c r="AX158" s="14" t="s">
        <v>14</v>
      </c>
      <c r="AY158" s="155" t="s">
        <v>102</v>
      </c>
    </row>
    <row r="159" spans="1:65" s="15" customFormat="1" ht="11.25">
      <c r="B159" s="161"/>
      <c r="D159" s="144" t="s">
        <v>235</v>
      </c>
      <c r="E159" s="162" t="s">
        <v>3</v>
      </c>
      <c r="F159" s="163" t="s">
        <v>240</v>
      </c>
      <c r="H159" s="164">
        <v>30</v>
      </c>
      <c r="L159" s="161"/>
      <c r="M159" s="165"/>
      <c r="N159" s="166"/>
      <c r="O159" s="166"/>
      <c r="P159" s="166"/>
      <c r="Q159" s="166"/>
      <c r="R159" s="166"/>
      <c r="S159" s="166"/>
      <c r="T159" s="167"/>
      <c r="AT159" s="162" t="s">
        <v>235</v>
      </c>
      <c r="AU159" s="162" t="s">
        <v>115</v>
      </c>
      <c r="AV159" s="15" t="s">
        <v>109</v>
      </c>
      <c r="AW159" s="15" t="s">
        <v>28</v>
      </c>
      <c r="AX159" s="15" t="s">
        <v>74</v>
      </c>
      <c r="AY159" s="162" t="s">
        <v>102</v>
      </c>
    </row>
    <row r="160" spans="1:65" s="2" customFormat="1" ht="24">
      <c r="A160" s="30"/>
      <c r="B160" s="131"/>
      <c r="C160" s="132" t="s">
        <v>262</v>
      </c>
      <c r="D160" s="132" t="s">
        <v>105</v>
      </c>
      <c r="E160" s="133" t="s">
        <v>263</v>
      </c>
      <c r="F160" s="134" t="s">
        <v>264</v>
      </c>
      <c r="G160" s="135" t="s">
        <v>177</v>
      </c>
      <c r="H160" s="136">
        <v>20</v>
      </c>
      <c r="I160" s="137">
        <v>0</v>
      </c>
      <c r="J160" s="137">
        <f>ROUND(I160*H160,2)</f>
        <v>0</v>
      </c>
      <c r="K160" s="134" t="s">
        <v>3</v>
      </c>
      <c r="L160" s="31"/>
      <c r="M160" s="138" t="s">
        <v>3</v>
      </c>
      <c r="N160" s="139" t="s">
        <v>38</v>
      </c>
      <c r="O160" s="140">
        <v>0</v>
      </c>
      <c r="P160" s="140">
        <f>O160*H160</f>
        <v>0</v>
      </c>
      <c r="Q160" s="140">
        <v>0</v>
      </c>
      <c r="R160" s="140">
        <f>Q160*H160</f>
        <v>0</v>
      </c>
      <c r="S160" s="140">
        <v>0</v>
      </c>
      <c r="T160" s="141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42" t="s">
        <v>109</v>
      </c>
      <c r="AT160" s="142" t="s">
        <v>105</v>
      </c>
      <c r="AU160" s="142" t="s">
        <v>115</v>
      </c>
      <c r="AY160" s="18" t="s">
        <v>102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18" t="s">
        <v>74</v>
      </c>
      <c r="BK160" s="143">
        <f>ROUND(I160*H160,2)</f>
        <v>0</v>
      </c>
      <c r="BL160" s="18" t="s">
        <v>109</v>
      </c>
      <c r="BM160" s="142" t="s">
        <v>265</v>
      </c>
    </row>
    <row r="161" spans="1:65" s="2" customFormat="1" ht="19.5">
      <c r="A161" s="30"/>
      <c r="B161" s="31"/>
      <c r="C161" s="30"/>
      <c r="D161" s="144" t="s">
        <v>111</v>
      </c>
      <c r="E161" s="30"/>
      <c r="F161" s="145" t="s">
        <v>264</v>
      </c>
      <c r="G161" s="30"/>
      <c r="H161" s="30"/>
      <c r="I161" s="30"/>
      <c r="J161" s="30"/>
      <c r="K161" s="30"/>
      <c r="L161" s="31"/>
      <c r="M161" s="146"/>
      <c r="N161" s="147"/>
      <c r="O161" s="51"/>
      <c r="P161" s="51"/>
      <c r="Q161" s="51"/>
      <c r="R161" s="51"/>
      <c r="S161" s="51"/>
      <c r="T161" s="52"/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T161" s="18" t="s">
        <v>111</v>
      </c>
      <c r="AU161" s="18" t="s">
        <v>115</v>
      </c>
    </row>
    <row r="162" spans="1:65" s="2" customFormat="1" ht="24">
      <c r="A162" s="30"/>
      <c r="B162" s="131"/>
      <c r="C162" s="132" t="s">
        <v>266</v>
      </c>
      <c r="D162" s="132" t="s">
        <v>105</v>
      </c>
      <c r="E162" s="133" t="s">
        <v>267</v>
      </c>
      <c r="F162" s="134" t="s">
        <v>268</v>
      </c>
      <c r="G162" s="135" t="s">
        <v>177</v>
      </c>
      <c r="H162" s="136">
        <v>60</v>
      </c>
      <c r="I162" s="137">
        <v>0</v>
      </c>
      <c r="J162" s="137">
        <f>ROUND(I162*H162,2)</f>
        <v>0</v>
      </c>
      <c r="K162" s="134" t="s">
        <v>3</v>
      </c>
      <c r="L162" s="31"/>
      <c r="M162" s="138" t="s">
        <v>3</v>
      </c>
      <c r="N162" s="139" t="s">
        <v>38</v>
      </c>
      <c r="O162" s="140">
        <v>0</v>
      </c>
      <c r="P162" s="140">
        <f>O162*H162</f>
        <v>0</v>
      </c>
      <c r="Q162" s="140">
        <v>0</v>
      </c>
      <c r="R162" s="140">
        <f>Q162*H162</f>
        <v>0</v>
      </c>
      <c r="S162" s="140">
        <v>0</v>
      </c>
      <c r="T162" s="141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42" t="s">
        <v>109</v>
      </c>
      <c r="AT162" s="142" t="s">
        <v>105</v>
      </c>
      <c r="AU162" s="142" t="s">
        <v>115</v>
      </c>
      <c r="AY162" s="18" t="s">
        <v>102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8" t="s">
        <v>74</v>
      </c>
      <c r="BK162" s="143">
        <f>ROUND(I162*H162,2)</f>
        <v>0</v>
      </c>
      <c r="BL162" s="18" t="s">
        <v>109</v>
      </c>
      <c r="BM162" s="142" t="s">
        <v>269</v>
      </c>
    </row>
    <row r="163" spans="1:65" s="2" customFormat="1" ht="19.5">
      <c r="A163" s="30"/>
      <c r="B163" s="31"/>
      <c r="C163" s="30"/>
      <c r="D163" s="144" t="s">
        <v>111</v>
      </c>
      <c r="E163" s="30"/>
      <c r="F163" s="145" t="s">
        <v>268</v>
      </c>
      <c r="G163" s="30"/>
      <c r="H163" s="30"/>
      <c r="I163" s="30"/>
      <c r="J163" s="30"/>
      <c r="K163" s="30"/>
      <c r="L163" s="31"/>
      <c r="M163" s="146"/>
      <c r="N163" s="147"/>
      <c r="O163" s="51"/>
      <c r="P163" s="51"/>
      <c r="Q163" s="51"/>
      <c r="R163" s="51"/>
      <c r="S163" s="51"/>
      <c r="T163" s="52"/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T163" s="18" t="s">
        <v>111</v>
      </c>
      <c r="AU163" s="18" t="s">
        <v>115</v>
      </c>
    </row>
    <row r="164" spans="1:65" s="2" customFormat="1" ht="36">
      <c r="A164" s="30"/>
      <c r="B164" s="131"/>
      <c r="C164" s="132" t="s">
        <v>270</v>
      </c>
      <c r="D164" s="132" t="s">
        <v>105</v>
      </c>
      <c r="E164" s="133" t="s">
        <v>271</v>
      </c>
      <c r="F164" s="134" t="s">
        <v>272</v>
      </c>
      <c r="G164" s="135" t="s">
        <v>215</v>
      </c>
      <c r="H164" s="136">
        <v>245</v>
      </c>
      <c r="I164" s="137">
        <v>0</v>
      </c>
      <c r="J164" s="137">
        <f>ROUND(I164*H164,2)</f>
        <v>0</v>
      </c>
      <c r="K164" s="134" t="s">
        <v>3</v>
      </c>
      <c r="L164" s="31"/>
      <c r="M164" s="138" t="s">
        <v>3</v>
      </c>
      <c r="N164" s="139" t="s">
        <v>38</v>
      </c>
      <c r="O164" s="140">
        <v>0</v>
      </c>
      <c r="P164" s="140">
        <f>O164*H164</f>
        <v>0</v>
      </c>
      <c r="Q164" s="140">
        <v>0</v>
      </c>
      <c r="R164" s="140">
        <f>Q164*H164</f>
        <v>0</v>
      </c>
      <c r="S164" s="140">
        <v>0</v>
      </c>
      <c r="T164" s="141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42" t="s">
        <v>109</v>
      </c>
      <c r="AT164" s="142" t="s">
        <v>105</v>
      </c>
      <c r="AU164" s="142" t="s">
        <v>115</v>
      </c>
      <c r="AY164" s="18" t="s">
        <v>102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8" t="s">
        <v>74</v>
      </c>
      <c r="BK164" s="143">
        <f>ROUND(I164*H164,2)</f>
        <v>0</v>
      </c>
      <c r="BL164" s="18" t="s">
        <v>109</v>
      </c>
      <c r="BM164" s="142" t="s">
        <v>273</v>
      </c>
    </row>
    <row r="165" spans="1:65" s="2" customFormat="1" ht="29.25">
      <c r="A165" s="30"/>
      <c r="B165" s="31"/>
      <c r="C165" s="30"/>
      <c r="D165" s="144" t="s">
        <v>111</v>
      </c>
      <c r="E165" s="30"/>
      <c r="F165" s="145" t="s">
        <v>274</v>
      </c>
      <c r="G165" s="30"/>
      <c r="H165" s="30"/>
      <c r="I165" s="30"/>
      <c r="J165" s="30"/>
      <c r="K165" s="30"/>
      <c r="L165" s="31"/>
      <c r="M165" s="146"/>
      <c r="N165" s="147"/>
      <c r="O165" s="51"/>
      <c r="P165" s="51"/>
      <c r="Q165" s="51"/>
      <c r="R165" s="51"/>
      <c r="S165" s="51"/>
      <c r="T165" s="52"/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T165" s="18" t="s">
        <v>111</v>
      </c>
      <c r="AU165" s="18" t="s">
        <v>115</v>
      </c>
    </row>
    <row r="166" spans="1:65" s="2" customFormat="1" ht="36">
      <c r="A166" s="30"/>
      <c r="B166" s="131"/>
      <c r="C166" s="132" t="s">
        <v>275</v>
      </c>
      <c r="D166" s="132" t="s">
        <v>105</v>
      </c>
      <c r="E166" s="133" t="s">
        <v>276</v>
      </c>
      <c r="F166" s="134" t="s">
        <v>277</v>
      </c>
      <c r="G166" s="135" t="s">
        <v>215</v>
      </c>
      <c r="H166" s="136">
        <v>30</v>
      </c>
      <c r="I166" s="137">
        <v>0</v>
      </c>
      <c r="J166" s="137">
        <f>ROUND(I166*H166,2)</f>
        <v>0</v>
      </c>
      <c r="K166" s="134" t="s">
        <v>3</v>
      </c>
      <c r="L166" s="31"/>
      <c r="M166" s="138" t="s">
        <v>3</v>
      </c>
      <c r="N166" s="139" t="s">
        <v>38</v>
      </c>
      <c r="O166" s="140">
        <v>0</v>
      </c>
      <c r="P166" s="140">
        <f>O166*H166</f>
        <v>0</v>
      </c>
      <c r="Q166" s="140">
        <v>0</v>
      </c>
      <c r="R166" s="140">
        <f>Q166*H166</f>
        <v>0</v>
      </c>
      <c r="S166" s="140">
        <v>0</v>
      </c>
      <c r="T166" s="141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42" t="s">
        <v>109</v>
      </c>
      <c r="AT166" s="142" t="s">
        <v>105</v>
      </c>
      <c r="AU166" s="142" t="s">
        <v>115</v>
      </c>
      <c r="AY166" s="18" t="s">
        <v>102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8" t="s">
        <v>74</v>
      </c>
      <c r="BK166" s="143">
        <f>ROUND(I166*H166,2)</f>
        <v>0</v>
      </c>
      <c r="BL166" s="18" t="s">
        <v>109</v>
      </c>
      <c r="BM166" s="142" t="s">
        <v>278</v>
      </c>
    </row>
    <row r="167" spans="1:65" s="2" customFormat="1" ht="29.25">
      <c r="A167" s="30"/>
      <c r="B167" s="31"/>
      <c r="C167" s="30"/>
      <c r="D167" s="144" t="s">
        <v>111</v>
      </c>
      <c r="E167" s="30"/>
      <c r="F167" s="145" t="s">
        <v>279</v>
      </c>
      <c r="G167" s="30"/>
      <c r="H167" s="30"/>
      <c r="I167" s="30"/>
      <c r="J167" s="30"/>
      <c r="K167" s="30"/>
      <c r="L167" s="31"/>
      <c r="M167" s="146"/>
      <c r="N167" s="147"/>
      <c r="O167" s="51"/>
      <c r="P167" s="51"/>
      <c r="Q167" s="51"/>
      <c r="R167" s="51"/>
      <c r="S167" s="51"/>
      <c r="T167" s="52"/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T167" s="18" t="s">
        <v>111</v>
      </c>
      <c r="AU167" s="18" t="s">
        <v>115</v>
      </c>
    </row>
    <row r="168" spans="1:65" s="2" customFormat="1" ht="16.5" customHeight="1">
      <c r="A168" s="30"/>
      <c r="B168" s="131"/>
      <c r="C168" s="132" t="s">
        <v>280</v>
      </c>
      <c r="D168" s="132" t="s">
        <v>105</v>
      </c>
      <c r="E168" s="133" t="s">
        <v>281</v>
      </c>
      <c r="F168" s="134" t="s">
        <v>282</v>
      </c>
      <c r="G168" s="135" t="s">
        <v>177</v>
      </c>
      <c r="H168" s="136">
        <v>1</v>
      </c>
      <c r="I168" s="137">
        <v>0</v>
      </c>
      <c r="J168" s="137">
        <f>ROUND(I168*H168,2)</f>
        <v>0</v>
      </c>
      <c r="K168" s="134" t="s">
        <v>244</v>
      </c>
      <c r="L168" s="31"/>
      <c r="M168" s="138" t="s">
        <v>3</v>
      </c>
      <c r="N168" s="139" t="s">
        <v>38</v>
      </c>
      <c r="O168" s="140">
        <v>0</v>
      </c>
      <c r="P168" s="140">
        <f>O168*H168</f>
        <v>0</v>
      </c>
      <c r="Q168" s="140">
        <v>0</v>
      </c>
      <c r="R168" s="140">
        <f>Q168*H168</f>
        <v>0</v>
      </c>
      <c r="S168" s="140">
        <v>0</v>
      </c>
      <c r="T168" s="141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42" t="s">
        <v>109</v>
      </c>
      <c r="AT168" s="142" t="s">
        <v>105</v>
      </c>
      <c r="AU168" s="142" t="s">
        <v>115</v>
      </c>
      <c r="AY168" s="18" t="s">
        <v>102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8" t="s">
        <v>74</v>
      </c>
      <c r="BK168" s="143">
        <f>ROUND(I168*H168,2)</f>
        <v>0</v>
      </c>
      <c r="BL168" s="18" t="s">
        <v>109</v>
      </c>
      <c r="BM168" s="142" t="s">
        <v>283</v>
      </c>
    </row>
    <row r="169" spans="1:65" s="2" customFormat="1" ht="29.25">
      <c r="A169" s="30"/>
      <c r="B169" s="31"/>
      <c r="C169" s="30"/>
      <c r="D169" s="144" t="s">
        <v>111</v>
      </c>
      <c r="E169" s="30"/>
      <c r="F169" s="145" t="s">
        <v>284</v>
      </c>
      <c r="G169" s="30"/>
      <c r="H169" s="30"/>
      <c r="I169" s="30"/>
      <c r="J169" s="30"/>
      <c r="K169" s="30"/>
      <c r="L169" s="31"/>
      <c r="M169" s="146"/>
      <c r="N169" s="147"/>
      <c r="O169" s="51"/>
      <c r="P169" s="51"/>
      <c r="Q169" s="51"/>
      <c r="R169" s="51"/>
      <c r="S169" s="51"/>
      <c r="T169" s="52"/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T169" s="18" t="s">
        <v>111</v>
      </c>
      <c r="AU169" s="18" t="s">
        <v>115</v>
      </c>
    </row>
    <row r="170" spans="1:65" s="2" customFormat="1" ht="16.5" customHeight="1">
      <c r="A170" s="30"/>
      <c r="B170" s="131"/>
      <c r="C170" s="168" t="s">
        <v>285</v>
      </c>
      <c r="D170" s="168" t="s">
        <v>286</v>
      </c>
      <c r="E170" s="169" t="s">
        <v>287</v>
      </c>
      <c r="F170" s="170" t="s">
        <v>288</v>
      </c>
      <c r="G170" s="171" t="s">
        <v>215</v>
      </c>
      <c r="H170" s="172">
        <v>333.75</v>
      </c>
      <c r="I170" s="173">
        <v>0</v>
      </c>
      <c r="J170" s="173">
        <f>ROUND(I170*H170,2)</f>
        <v>0</v>
      </c>
      <c r="K170" s="170" t="s">
        <v>3</v>
      </c>
      <c r="L170" s="174"/>
      <c r="M170" s="175" t="s">
        <v>3</v>
      </c>
      <c r="N170" s="176" t="s">
        <v>38</v>
      </c>
      <c r="O170" s="140">
        <v>0</v>
      </c>
      <c r="P170" s="140">
        <f>O170*H170</f>
        <v>0</v>
      </c>
      <c r="Q170" s="140">
        <v>1</v>
      </c>
      <c r="R170" s="140">
        <f>Q170*H170</f>
        <v>333.75</v>
      </c>
      <c r="S170" s="140">
        <v>0</v>
      </c>
      <c r="T170" s="141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42" t="s">
        <v>135</v>
      </c>
      <c r="AT170" s="142" t="s">
        <v>286</v>
      </c>
      <c r="AU170" s="142" t="s">
        <v>115</v>
      </c>
      <c r="AY170" s="18" t="s">
        <v>102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8" t="s">
        <v>74</v>
      </c>
      <c r="BK170" s="143">
        <f>ROUND(I170*H170,2)</f>
        <v>0</v>
      </c>
      <c r="BL170" s="18" t="s">
        <v>109</v>
      </c>
      <c r="BM170" s="142" t="s">
        <v>289</v>
      </c>
    </row>
    <row r="171" spans="1:65" s="2" customFormat="1" ht="11.25">
      <c r="A171" s="30"/>
      <c r="B171" s="31"/>
      <c r="C171" s="30"/>
      <c r="D171" s="144" t="s">
        <v>111</v>
      </c>
      <c r="E171" s="30"/>
      <c r="F171" s="145" t="s">
        <v>288</v>
      </c>
      <c r="G171" s="30"/>
      <c r="H171" s="30"/>
      <c r="I171" s="30"/>
      <c r="J171" s="30"/>
      <c r="K171" s="30"/>
      <c r="L171" s="31"/>
      <c r="M171" s="146"/>
      <c r="N171" s="147"/>
      <c r="O171" s="51"/>
      <c r="P171" s="51"/>
      <c r="Q171" s="51"/>
      <c r="R171" s="51"/>
      <c r="S171" s="51"/>
      <c r="T171" s="52"/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T171" s="18" t="s">
        <v>111</v>
      </c>
      <c r="AU171" s="18" t="s">
        <v>115</v>
      </c>
    </row>
    <row r="172" spans="1:65" s="2" customFormat="1" ht="16.5" customHeight="1">
      <c r="A172" s="30"/>
      <c r="B172" s="131"/>
      <c r="C172" s="168" t="s">
        <v>290</v>
      </c>
      <c r="D172" s="168" t="s">
        <v>286</v>
      </c>
      <c r="E172" s="169" t="s">
        <v>291</v>
      </c>
      <c r="F172" s="170" t="s">
        <v>292</v>
      </c>
      <c r="G172" s="171" t="s">
        <v>215</v>
      </c>
      <c r="H172" s="172">
        <v>450</v>
      </c>
      <c r="I172" s="173">
        <v>0</v>
      </c>
      <c r="J172" s="173">
        <f>ROUND(I172*H172,2)</f>
        <v>0</v>
      </c>
      <c r="K172" s="170" t="s">
        <v>3</v>
      </c>
      <c r="L172" s="174"/>
      <c r="M172" s="175" t="s">
        <v>3</v>
      </c>
      <c r="N172" s="176" t="s">
        <v>38</v>
      </c>
      <c r="O172" s="140">
        <v>0</v>
      </c>
      <c r="P172" s="140">
        <f>O172*H172</f>
        <v>0</v>
      </c>
      <c r="Q172" s="140">
        <v>1</v>
      </c>
      <c r="R172" s="140">
        <f>Q172*H172</f>
        <v>450</v>
      </c>
      <c r="S172" s="140">
        <v>0</v>
      </c>
      <c r="T172" s="141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42" t="s">
        <v>135</v>
      </c>
      <c r="AT172" s="142" t="s">
        <v>286</v>
      </c>
      <c r="AU172" s="142" t="s">
        <v>115</v>
      </c>
      <c r="AY172" s="18" t="s">
        <v>102</v>
      </c>
      <c r="BE172" s="143">
        <f>IF(N172="základní",J172,0)</f>
        <v>0</v>
      </c>
      <c r="BF172" s="143">
        <f>IF(N172="snížená",J172,0)</f>
        <v>0</v>
      </c>
      <c r="BG172" s="143">
        <f>IF(N172="zákl. přenesená",J172,0)</f>
        <v>0</v>
      </c>
      <c r="BH172" s="143">
        <f>IF(N172="sníž. přenesená",J172,0)</f>
        <v>0</v>
      </c>
      <c r="BI172" s="143">
        <f>IF(N172="nulová",J172,0)</f>
        <v>0</v>
      </c>
      <c r="BJ172" s="18" t="s">
        <v>74</v>
      </c>
      <c r="BK172" s="143">
        <f>ROUND(I172*H172,2)</f>
        <v>0</v>
      </c>
      <c r="BL172" s="18" t="s">
        <v>109</v>
      </c>
      <c r="BM172" s="142" t="s">
        <v>293</v>
      </c>
    </row>
    <row r="173" spans="1:65" s="2" customFormat="1" ht="11.25">
      <c r="A173" s="30"/>
      <c r="B173" s="31"/>
      <c r="C173" s="30"/>
      <c r="D173" s="144" t="s">
        <v>111</v>
      </c>
      <c r="E173" s="30"/>
      <c r="F173" s="145" t="s">
        <v>292</v>
      </c>
      <c r="G173" s="30"/>
      <c r="H173" s="30"/>
      <c r="I173" s="30"/>
      <c r="J173" s="30"/>
      <c r="K173" s="30"/>
      <c r="L173" s="31"/>
      <c r="M173" s="146"/>
      <c r="N173" s="147"/>
      <c r="O173" s="51"/>
      <c r="P173" s="51"/>
      <c r="Q173" s="51"/>
      <c r="R173" s="51"/>
      <c r="S173" s="51"/>
      <c r="T173" s="52"/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T173" s="18" t="s">
        <v>111</v>
      </c>
      <c r="AU173" s="18" t="s">
        <v>115</v>
      </c>
    </row>
    <row r="174" spans="1:65" s="2" customFormat="1" ht="16.5" customHeight="1">
      <c r="A174" s="30"/>
      <c r="B174" s="131"/>
      <c r="C174" s="168" t="s">
        <v>294</v>
      </c>
      <c r="D174" s="168" t="s">
        <v>286</v>
      </c>
      <c r="E174" s="169" t="s">
        <v>295</v>
      </c>
      <c r="F174" s="170" t="s">
        <v>296</v>
      </c>
      <c r="G174" s="171" t="s">
        <v>177</v>
      </c>
      <c r="H174" s="172">
        <v>1148</v>
      </c>
      <c r="I174" s="173">
        <v>0</v>
      </c>
      <c r="J174" s="173">
        <f>ROUND(I174*H174,2)</f>
        <v>0</v>
      </c>
      <c r="K174" s="170" t="s">
        <v>3</v>
      </c>
      <c r="L174" s="174"/>
      <c r="M174" s="175" t="s">
        <v>3</v>
      </c>
      <c r="N174" s="176" t="s">
        <v>38</v>
      </c>
      <c r="O174" s="140">
        <v>0</v>
      </c>
      <c r="P174" s="140">
        <f>O174*H174</f>
        <v>0</v>
      </c>
      <c r="Q174" s="140">
        <v>6.3000000000000003E-4</v>
      </c>
      <c r="R174" s="140">
        <f>Q174*H174</f>
        <v>0.72323999999999999</v>
      </c>
      <c r="S174" s="140">
        <v>0</v>
      </c>
      <c r="T174" s="141">
        <f>S174*H174</f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42" t="s">
        <v>135</v>
      </c>
      <c r="AT174" s="142" t="s">
        <v>286</v>
      </c>
      <c r="AU174" s="142" t="s">
        <v>115</v>
      </c>
      <c r="AY174" s="18" t="s">
        <v>102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8" t="s">
        <v>74</v>
      </c>
      <c r="BK174" s="143">
        <f>ROUND(I174*H174,2)</f>
        <v>0</v>
      </c>
      <c r="BL174" s="18" t="s">
        <v>109</v>
      </c>
      <c r="BM174" s="142" t="s">
        <v>297</v>
      </c>
    </row>
    <row r="175" spans="1:65" s="2" customFormat="1" ht="11.25">
      <c r="A175" s="30"/>
      <c r="B175" s="31"/>
      <c r="C175" s="30"/>
      <c r="D175" s="144" t="s">
        <v>111</v>
      </c>
      <c r="E175" s="30"/>
      <c r="F175" s="145" t="s">
        <v>296</v>
      </c>
      <c r="G175" s="30"/>
      <c r="H175" s="30"/>
      <c r="I175" s="30"/>
      <c r="J175" s="30"/>
      <c r="K175" s="30"/>
      <c r="L175" s="31"/>
      <c r="M175" s="146"/>
      <c r="N175" s="147"/>
      <c r="O175" s="51"/>
      <c r="P175" s="51"/>
      <c r="Q175" s="51"/>
      <c r="R175" s="51"/>
      <c r="S175" s="51"/>
      <c r="T175" s="52"/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T175" s="18" t="s">
        <v>111</v>
      </c>
      <c r="AU175" s="18" t="s">
        <v>115</v>
      </c>
    </row>
    <row r="176" spans="1:65" s="2" customFormat="1" ht="16.5" customHeight="1">
      <c r="A176" s="30"/>
      <c r="B176" s="131"/>
      <c r="C176" s="168" t="s">
        <v>298</v>
      </c>
      <c r="D176" s="168" t="s">
        <v>286</v>
      </c>
      <c r="E176" s="169" t="s">
        <v>299</v>
      </c>
      <c r="F176" s="170" t="s">
        <v>300</v>
      </c>
      <c r="G176" s="171" t="s">
        <v>177</v>
      </c>
      <c r="H176" s="172">
        <v>1148</v>
      </c>
      <c r="I176" s="173">
        <v>0</v>
      </c>
      <c r="J176" s="173">
        <f>ROUND(I176*H176,2)</f>
        <v>0</v>
      </c>
      <c r="K176" s="170" t="s">
        <v>3</v>
      </c>
      <c r="L176" s="174"/>
      <c r="M176" s="175" t="s">
        <v>3</v>
      </c>
      <c r="N176" s="176" t="s">
        <v>38</v>
      </c>
      <c r="O176" s="140">
        <v>0</v>
      </c>
      <c r="P176" s="140">
        <f>O176*H176</f>
        <v>0</v>
      </c>
      <c r="Q176" s="140">
        <v>9.0000000000000006E-5</v>
      </c>
      <c r="R176" s="140">
        <f>Q176*H176</f>
        <v>0.10332000000000001</v>
      </c>
      <c r="S176" s="140">
        <v>0</v>
      </c>
      <c r="T176" s="141">
        <f>S176*H176</f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42" t="s">
        <v>135</v>
      </c>
      <c r="AT176" s="142" t="s">
        <v>286</v>
      </c>
      <c r="AU176" s="142" t="s">
        <v>115</v>
      </c>
      <c r="AY176" s="18" t="s">
        <v>102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8" t="s">
        <v>74</v>
      </c>
      <c r="BK176" s="143">
        <f>ROUND(I176*H176,2)</f>
        <v>0</v>
      </c>
      <c r="BL176" s="18" t="s">
        <v>109</v>
      </c>
      <c r="BM176" s="142" t="s">
        <v>301</v>
      </c>
    </row>
    <row r="177" spans="1:65" s="2" customFormat="1" ht="11.25">
      <c r="A177" s="30"/>
      <c r="B177" s="31"/>
      <c r="C177" s="30"/>
      <c r="D177" s="144" t="s">
        <v>111</v>
      </c>
      <c r="E177" s="30"/>
      <c r="F177" s="145" t="s">
        <v>300</v>
      </c>
      <c r="G177" s="30"/>
      <c r="H177" s="30"/>
      <c r="I177" s="30"/>
      <c r="J177" s="30"/>
      <c r="K177" s="30"/>
      <c r="L177" s="31"/>
      <c r="M177" s="146"/>
      <c r="N177" s="147"/>
      <c r="O177" s="51"/>
      <c r="P177" s="51"/>
      <c r="Q177" s="51"/>
      <c r="R177" s="51"/>
      <c r="S177" s="51"/>
      <c r="T177" s="52"/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T177" s="18" t="s">
        <v>111</v>
      </c>
      <c r="AU177" s="18" t="s">
        <v>115</v>
      </c>
    </row>
    <row r="178" spans="1:65" s="2" customFormat="1" ht="16.5" customHeight="1">
      <c r="A178" s="30"/>
      <c r="B178" s="131"/>
      <c r="C178" s="168" t="s">
        <v>302</v>
      </c>
      <c r="D178" s="168" t="s">
        <v>286</v>
      </c>
      <c r="E178" s="169" t="s">
        <v>303</v>
      </c>
      <c r="F178" s="170" t="s">
        <v>304</v>
      </c>
      <c r="G178" s="171" t="s">
        <v>177</v>
      </c>
      <c r="H178" s="172">
        <v>574</v>
      </c>
      <c r="I178" s="173">
        <v>0</v>
      </c>
      <c r="J178" s="173">
        <f>ROUND(I178*H178,2)</f>
        <v>0</v>
      </c>
      <c r="K178" s="170" t="s">
        <v>3</v>
      </c>
      <c r="L178" s="174"/>
      <c r="M178" s="175" t="s">
        <v>3</v>
      </c>
      <c r="N178" s="176" t="s">
        <v>38</v>
      </c>
      <c r="O178" s="140">
        <v>0</v>
      </c>
      <c r="P178" s="140">
        <f>O178*H178</f>
        <v>0</v>
      </c>
      <c r="Q178" s="140">
        <v>1.8000000000000001E-4</v>
      </c>
      <c r="R178" s="140">
        <f>Q178*H178</f>
        <v>0.10332000000000001</v>
      </c>
      <c r="S178" s="140">
        <v>0</v>
      </c>
      <c r="T178" s="141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42" t="s">
        <v>135</v>
      </c>
      <c r="AT178" s="142" t="s">
        <v>286</v>
      </c>
      <c r="AU178" s="142" t="s">
        <v>115</v>
      </c>
      <c r="AY178" s="18" t="s">
        <v>102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8" t="s">
        <v>74</v>
      </c>
      <c r="BK178" s="143">
        <f>ROUND(I178*H178,2)</f>
        <v>0</v>
      </c>
      <c r="BL178" s="18" t="s">
        <v>109</v>
      </c>
      <c r="BM178" s="142" t="s">
        <v>305</v>
      </c>
    </row>
    <row r="179" spans="1:65" s="2" customFormat="1" ht="11.25">
      <c r="A179" s="30"/>
      <c r="B179" s="31"/>
      <c r="C179" s="30"/>
      <c r="D179" s="144" t="s">
        <v>111</v>
      </c>
      <c r="E179" s="30"/>
      <c r="F179" s="145" t="s">
        <v>304</v>
      </c>
      <c r="G179" s="30"/>
      <c r="H179" s="30"/>
      <c r="I179" s="30"/>
      <c r="J179" s="30"/>
      <c r="K179" s="30"/>
      <c r="L179" s="31"/>
      <c r="M179" s="146"/>
      <c r="N179" s="147"/>
      <c r="O179" s="51"/>
      <c r="P179" s="51"/>
      <c r="Q179" s="51"/>
      <c r="R179" s="51"/>
      <c r="S179" s="51"/>
      <c r="T179" s="52"/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T179" s="18" t="s">
        <v>111</v>
      </c>
      <c r="AU179" s="18" t="s">
        <v>115</v>
      </c>
    </row>
    <row r="180" spans="1:65" s="2" customFormat="1" ht="16.5" customHeight="1">
      <c r="A180" s="30"/>
      <c r="B180" s="131"/>
      <c r="C180" s="168" t="s">
        <v>306</v>
      </c>
      <c r="D180" s="168" t="s">
        <v>286</v>
      </c>
      <c r="E180" s="169" t="s">
        <v>307</v>
      </c>
      <c r="F180" s="170" t="s">
        <v>308</v>
      </c>
      <c r="G180" s="171" t="s">
        <v>177</v>
      </c>
      <c r="H180" s="172">
        <v>1148</v>
      </c>
      <c r="I180" s="173">
        <v>0</v>
      </c>
      <c r="J180" s="173">
        <f>ROUND(I180*H180,2)</f>
        <v>0</v>
      </c>
      <c r="K180" s="170" t="s">
        <v>3</v>
      </c>
      <c r="L180" s="174"/>
      <c r="M180" s="175" t="s">
        <v>3</v>
      </c>
      <c r="N180" s="176" t="s">
        <v>38</v>
      </c>
      <c r="O180" s="140">
        <v>0</v>
      </c>
      <c r="P180" s="140">
        <f>O180*H180</f>
        <v>0</v>
      </c>
      <c r="Q180" s="140">
        <v>5.1000000000000004E-4</v>
      </c>
      <c r="R180" s="140">
        <f>Q180*H180</f>
        <v>0.58548</v>
      </c>
      <c r="S180" s="140">
        <v>0</v>
      </c>
      <c r="T180" s="141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42" t="s">
        <v>135</v>
      </c>
      <c r="AT180" s="142" t="s">
        <v>286</v>
      </c>
      <c r="AU180" s="142" t="s">
        <v>115</v>
      </c>
      <c r="AY180" s="18" t="s">
        <v>102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8" t="s">
        <v>74</v>
      </c>
      <c r="BK180" s="143">
        <f>ROUND(I180*H180,2)</f>
        <v>0</v>
      </c>
      <c r="BL180" s="18" t="s">
        <v>109</v>
      </c>
      <c r="BM180" s="142" t="s">
        <v>309</v>
      </c>
    </row>
    <row r="181" spans="1:65" s="2" customFormat="1" ht="11.25">
      <c r="A181" s="30"/>
      <c r="B181" s="31"/>
      <c r="C181" s="30"/>
      <c r="D181" s="144" t="s">
        <v>111</v>
      </c>
      <c r="E181" s="30"/>
      <c r="F181" s="145" t="s">
        <v>308</v>
      </c>
      <c r="G181" s="30"/>
      <c r="H181" s="30"/>
      <c r="I181" s="30"/>
      <c r="J181" s="30"/>
      <c r="K181" s="30"/>
      <c r="L181" s="31"/>
      <c r="M181" s="146"/>
      <c r="N181" s="147"/>
      <c r="O181" s="51"/>
      <c r="P181" s="51"/>
      <c r="Q181" s="51"/>
      <c r="R181" s="51"/>
      <c r="S181" s="51"/>
      <c r="T181" s="52"/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T181" s="18" t="s">
        <v>111</v>
      </c>
      <c r="AU181" s="18" t="s">
        <v>115</v>
      </c>
    </row>
    <row r="182" spans="1:65" s="2" customFormat="1" ht="16.5" customHeight="1">
      <c r="A182" s="30"/>
      <c r="B182" s="131"/>
      <c r="C182" s="168" t="s">
        <v>310</v>
      </c>
      <c r="D182" s="168" t="s">
        <v>286</v>
      </c>
      <c r="E182" s="169" t="s">
        <v>311</v>
      </c>
      <c r="F182" s="170" t="s">
        <v>312</v>
      </c>
      <c r="G182" s="171" t="s">
        <v>177</v>
      </c>
      <c r="H182" s="172">
        <v>1148</v>
      </c>
      <c r="I182" s="173">
        <v>0</v>
      </c>
      <c r="J182" s="173">
        <f>ROUND(I182*H182,2)</f>
        <v>0</v>
      </c>
      <c r="K182" s="170" t="s">
        <v>3</v>
      </c>
      <c r="L182" s="174"/>
      <c r="M182" s="175" t="s">
        <v>3</v>
      </c>
      <c r="N182" s="176" t="s">
        <v>38</v>
      </c>
      <c r="O182" s="140">
        <v>0</v>
      </c>
      <c r="P182" s="140">
        <f>O182*H182</f>
        <v>0</v>
      </c>
      <c r="Q182" s="140">
        <v>1.4999999999999999E-4</v>
      </c>
      <c r="R182" s="140">
        <f>Q182*H182</f>
        <v>0.17219999999999999</v>
      </c>
      <c r="S182" s="140">
        <v>0</v>
      </c>
      <c r="T182" s="141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42" t="s">
        <v>135</v>
      </c>
      <c r="AT182" s="142" t="s">
        <v>286</v>
      </c>
      <c r="AU182" s="142" t="s">
        <v>115</v>
      </c>
      <c r="AY182" s="18" t="s">
        <v>102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8" t="s">
        <v>74</v>
      </c>
      <c r="BK182" s="143">
        <f>ROUND(I182*H182,2)</f>
        <v>0</v>
      </c>
      <c r="BL182" s="18" t="s">
        <v>109</v>
      </c>
      <c r="BM182" s="142" t="s">
        <v>313</v>
      </c>
    </row>
    <row r="183" spans="1:65" s="2" customFormat="1" ht="11.25">
      <c r="A183" s="30"/>
      <c r="B183" s="31"/>
      <c r="C183" s="30"/>
      <c r="D183" s="144" t="s">
        <v>111</v>
      </c>
      <c r="E183" s="30"/>
      <c r="F183" s="145" t="s">
        <v>312</v>
      </c>
      <c r="G183" s="30"/>
      <c r="H183" s="30"/>
      <c r="I183" s="30"/>
      <c r="J183" s="30"/>
      <c r="K183" s="30"/>
      <c r="L183" s="31"/>
      <c r="M183" s="146"/>
      <c r="N183" s="147"/>
      <c r="O183" s="51"/>
      <c r="P183" s="51"/>
      <c r="Q183" s="51"/>
      <c r="R183" s="51"/>
      <c r="S183" s="51"/>
      <c r="T183" s="52"/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T183" s="18" t="s">
        <v>111</v>
      </c>
      <c r="AU183" s="18" t="s">
        <v>115</v>
      </c>
    </row>
    <row r="184" spans="1:65" s="2" customFormat="1" ht="16.5" customHeight="1">
      <c r="A184" s="30"/>
      <c r="B184" s="131"/>
      <c r="C184" s="168" t="s">
        <v>314</v>
      </c>
      <c r="D184" s="168" t="s">
        <v>286</v>
      </c>
      <c r="E184" s="169" t="s">
        <v>315</v>
      </c>
      <c r="F184" s="170" t="s">
        <v>316</v>
      </c>
      <c r="G184" s="171" t="s">
        <v>177</v>
      </c>
      <c r="H184" s="172">
        <v>287</v>
      </c>
      <c r="I184" s="173">
        <v>0</v>
      </c>
      <c r="J184" s="173">
        <f>ROUND(I184*H184,2)</f>
        <v>0</v>
      </c>
      <c r="K184" s="170" t="s">
        <v>3</v>
      </c>
      <c r="L184" s="174"/>
      <c r="M184" s="175" t="s">
        <v>3</v>
      </c>
      <c r="N184" s="176" t="s">
        <v>38</v>
      </c>
      <c r="O184" s="140">
        <v>0</v>
      </c>
      <c r="P184" s="140">
        <f>O184*H184</f>
        <v>0</v>
      </c>
      <c r="Q184" s="140">
        <v>0</v>
      </c>
      <c r="R184" s="140">
        <f>Q184*H184</f>
        <v>0</v>
      </c>
      <c r="S184" s="140">
        <v>0</v>
      </c>
      <c r="T184" s="141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42" t="s">
        <v>135</v>
      </c>
      <c r="AT184" s="142" t="s">
        <v>286</v>
      </c>
      <c r="AU184" s="142" t="s">
        <v>115</v>
      </c>
      <c r="AY184" s="18" t="s">
        <v>102</v>
      </c>
      <c r="BE184" s="143">
        <f>IF(N184="základní",J184,0)</f>
        <v>0</v>
      </c>
      <c r="BF184" s="143">
        <f>IF(N184="snížená",J184,0)</f>
        <v>0</v>
      </c>
      <c r="BG184" s="143">
        <f>IF(N184="zákl. přenesená",J184,0)</f>
        <v>0</v>
      </c>
      <c r="BH184" s="143">
        <f>IF(N184="sníž. přenesená",J184,0)</f>
        <v>0</v>
      </c>
      <c r="BI184" s="143">
        <f>IF(N184="nulová",J184,0)</f>
        <v>0</v>
      </c>
      <c r="BJ184" s="18" t="s">
        <v>74</v>
      </c>
      <c r="BK184" s="143">
        <f>ROUND(I184*H184,2)</f>
        <v>0</v>
      </c>
      <c r="BL184" s="18" t="s">
        <v>109</v>
      </c>
      <c r="BM184" s="142" t="s">
        <v>317</v>
      </c>
    </row>
    <row r="185" spans="1:65" s="2" customFormat="1" ht="11.25">
      <c r="A185" s="30"/>
      <c r="B185" s="31"/>
      <c r="C185" s="30"/>
      <c r="D185" s="144" t="s">
        <v>111</v>
      </c>
      <c r="E185" s="30"/>
      <c r="F185" s="145" t="s">
        <v>316</v>
      </c>
      <c r="G185" s="30"/>
      <c r="H185" s="30"/>
      <c r="I185" s="30"/>
      <c r="J185" s="30"/>
      <c r="K185" s="30"/>
      <c r="L185" s="31"/>
      <c r="M185" s="146"/>
      <c r="N185" s="147"/>
      <c r="O185" s="51"/>
      <c r="P185" s="51"/>
      <c r="Q185" s="51"/>
      <c r="R185" s="51"/>
      <c r="S185" s="51"/>
      <c r="T185" s="52"/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T185" s="18" t="s">
        <v>111</v>
      </c>
      <c r="AU185" s="18" t="s">
        <v>115</v>
      </c>
    </row>
    <row r="186" spans="1:65" s="13" customFormat="1" ht="11.25">
      <c r="B186" s="148"/>
      <c r="D186" s="144" t="s">
        <v>235</v>
      </c>
      <c r="E186" s="149" t="s">
        <v>3</v>
      </c>
      <c r="F186" s="150" t="s">
        <v>318</v>
      </c>
      <c r="H186" s="149" t="s">
        <v>3</v>
      </c>
      <c r="L186" s="148"/>
      <c r="M186" s="151"/>
      <c r="N186" s="152"/>
      <c r="O186" s="152"/>
      <c r="P186" s="152"/>
      <c r="Q186" s="152"/>
      <c r="R186" s="152"/>
      <c r="S186" s="152"/>
      <c r="T186" s="153"/>
      <c r="AT186" s="149" t="s">
        <v>235</v>
      </c>
      <c r="AU186" s="149" t="s">
        <v>115</v>
      </c>
      <c r="AV186" s="13" t="s">
        <v>74</v>
      </c>
      <c r="AW186" s="13" t="s">
        <v>28</v>
      </c>
      <c r="AX186" s="13" t="s">
        <v>14</v>
      </c>
      <c r="AY186" s="149" t="s">
        <v>102</v>
      </c>
    </row>
    <row r="187" spans="1:65" s="14" customFormat="1" ht="11.25">
      <c r="B187" s="154"/>
      <c r="D187" s="144" t="s">
        <v>235</v>
      </c>
      <c r="E187" s="155" t="s">
        <v>3</v>
      </c>
      <c r="F187" s="156" t="s">
        <v>319</v>
      </c>
      <c r="H187" s="157">
        <v>287</v>
      </c>
      <c r="L187" s="154"/>
      <c r="M187" s="158"/>
      <c r="N187" s="159"/>
      <c r="O187" s="159"/>
      <c r="P187" s="159"/>
      <c r="Q187" s="159"/>
      <c r="R187" s="159"/>
      <c r="S187" s="159"/>
      <c r="T187" s="160"/>
      <c r="AT187" s="155" t="s">
        <v>235</v>
      </c>
      <c r="AU187" s="155" t="s">
        <v>115</v>
      </c>
      <c r="AV187" s="14" t="s">
        <v>76</v>
      </c>
      <c r="AW187" s="14" t="s">
        <v>28</v>
      </c>
      <c r="AX187" s="14" t="s">
        <v>74</v>
      </c>
      <c r="AY187" s="155" t="s">
        <v>102</v>
      </c>
    </row>
    <row r="188" spans="1:65" s="2" customFormat="1" ht="16.5" customHeight="1">
      <c r="A188" s="30"/>
      <c r="B188" s="131"/>
      <c r="C188" s="168" t="s">
        <v>320</v>
      </c>
      <c r="D188" s="168" t="s">
        <v>286</v>
      </c>
      <c r="E188" s="169" t="s">
        <v>321</v>
      </c>
      <c r="F188" s="170" t="s">
        <v>322</v>
      </c>
      <c r="G188" s="171" t="s">
        <v>108</v>
      </c>
      <c r="H188" s="172">
        <v>356</v>
      </c>
      <c r="I188" s="173">
        <v>0</v>
      </c>
      <c r="J188" s="173">
        <f>ROUND(I188*H188,2)</f>
        <v>0</v>
      </c>
      <c r="K188" s="170" t="s">
        <v>3</v>
      </c>
      <c r="L188" s="174"/>
      <c r="M188" s="175" t="s">
        <v>3</v>
      </c>
      <c r="N188" s="176" t="s">
        <v>38</v>
      </c>
      <c r="O188" s="140">
        <v>0</v>
      </c>
      <c r="P188" s="140">
        <f>O188*H188</f>
        <v>0</v>
      </c>
      <c r="Q188" s="140">
        <v>0</v>
      </c>
      <c r="R188" s="140">
        <f>Q188*H188</f>
        <v>0</v>
      </c>
      <c r="S188" s="140">
        <v>0</v>
      </c>
      <c r="T188" s="141">
        <f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42" t="s">
        <v>135</v>
      </c>
      <c r="AT188" s="142" t="s">
        <v>286</v>
      </c>
      <c r="AU188" s="142" t="s">
        <v>115</v>
      </c>
      <c r="AY188" s="18" t="s">
        <v>102</v>
      </c>
      <c r="BE188" s="143">
        <f>IF(N188="základní",J188,0)</f>
        <v>0</v>
      </c>
      <c r="BF188" s="143">
        <f>IF(N188="snížená",J188,0)</f>
        <v>0</v>
      </c>
      <c r="BG188" s="143">
        <f>IF(N188="zákl. přenesená",J188,0)</f>
        <v>0</v>
      </c>
      <c r="BH188" s="143">
        <f>IF(N188="sníž. přenesená",J188,0)</f>
        <v>0</v>
      </c>
      <c r="BI188" s="143">
        <f>IF(N188="nulová",J188,0)</f>
        <v>0</v>
      </c>
      <c r="BJ188" s="18" t="s">
        <v>74</v>
      </c>
      <c r="BK188" s="143">
        <f>ROUND(I188*H188,2)</f>
        <v>0</v>
      </c>
      <c r="BL188" s="18" t="s">
        <v>109</v>
      </c>
      <c r="BM188" s="142" t="s">
        <v>323</v>
      </c>
    </row>
    <row r="189" spans="1:65" s="2" customFormat="1" ht="11.25">
      <c r="A189" s="30"/>
      <c r="B189" s="31"/>
      <c r="C189" s="30"/>
      <c r="D189" s="144" t="s">
        <v>111</v>
      </c>
      <c r="E189" s="30"/>
      <c r="F189" s="145" t="s">
        <v>322</v>
      </c>
      <c r="G189" s="30"/>
      <c r="H189" s="30"/>
      <c r="I189" s="30"/>
      <c r="J189" s="30"/>
      <c r="K189" s="30"/>
      <c r="L189" s="31"/>
      <c r="M189" s="146"/>
      <c r="N189" s="147"/>
      <c r="O189" s="51"/>
      <c r="P189" s="51"/>
      <c r="Q189" s="51"/>
      <c r="R189" s="51"/>
      <c r="S189" s="51"/>
      <c r="T189" s="52"/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T189" s="18" t="s">
        <v>111</v>
      </c>
      <c r="AU189" s="18" t="s">
        <v>115</v>
      </c>
    </row>
    <row r="190" spans="1:65" s="13" customFormat="1" ht="11.25">
      <c r="B190" s="148"/>
      <c r="D190" s="144" t="s">
        <v>235</v>
      </c>
      <c r="E190" s="149" t="s">
        <v>3</v>
      </c>
      <c r="F190" s="150" t="s">
        <v>318</v>
      </c>
      <c r="H190" s="149" t="s">
        <v>3</v>
      </c>
      <c r="L190" s="148"/>
      <c r="M190" s="151"/>
      <c r="N190" s="152"/>
      <c r="O190" s="152"/>
      <c r="P190" s="152"/>
      <c r="Q190" s="152"/>
      <c r="R190" s="152"/>
      <c r="S190" s="152"/>
      <c r="T190" s="153"/>
      <c r="AT190" s="149" t="s">
        <v>235</v>
      </c>
      <c r="AU190" s="149" t="s">
        <v>115</v>
      </c>
      <c r="AV190" s="13" t="s">
        <v>74</v>
      </c>
      <c r="AW190" s="13" t="s">
        <v>28</v>
      </c>
      <c r="AX190" s="13" t="s">
        <v>14</v>
      </c>
      <c r="AY190" s="149" t="s">
        <v>102</v>
      </c>
    </row>
    <row r="191" spans="1:65" s="14" customFormat="1" ht="11.25">
      <c r="B191" s="154"/>
      <c r="D191" s="144" t="s">
        <v>235</v>
      </c>
      <c r="E191" s="155" t="s">
        <v>3</v>
      </c>
      <c r="F191" s="156" t="s">
        <v>324</v>
      </c>
      <c r="H191" s="157">
        <v>356</v>
      </c>
      <c r="L191" s="154"/>
      <c r="M191" s="177"/>
      <c r="N191" s="178"/>
      <c r="O191" s="178"/>
      <c r="P191" s="178"/>
      <c r="Q191" s="178"/>
      <c r="R191" s="178"/>
      <c r="S191" s="178"/>
      <c r="T191" s="179"/>
      <c r="AT191" s="155" t="s">
        <v>235</v>
      </c>
      <c r="AU191" s="155" t="s">
        <v>115</v>
      </c>
      <c r="AV191" s="14" t="s">
        <v>76</v>
      </c>
      <c r="AW191" s="14" t="s">
        <v>28</v>
      </c>
      <c r="AX191" s="14" t="s">
        <v>74</v>
      </c>
      <c r="AY191" s="155" t="s">
        <v>102</v>
      </c>
    </row>
    <row r="192" spans="1:65" s="2" customFormat="1" ht="6.95" customHeight="1">
      <c r="A192" s="30"/>
      <c r="B192" s="40"/>
      <c r="C192" s="41"/>
      <c r="D192" s="41"/>
      <c r="E192" s="41"/>
      <c r="F192" s="41"/>
      <c r="G192" s="41"/>
      <c r="H192" s="41"/>
      <c r="I192" s="41"/>
      <c r="J192" s="41"/>
      <c r="K192" s="41"/>
      <c r="L192" s="31"/>
      <c r="M192" s="30"/>
      <c r="O192" s="30"/>
      <c r="P192" s="30"/>
      <c r="Q192" s="30"/>
      <c r="R192" s="30"/>
      <c r="S192" s="30"/>
      <c r="T192" s="30"/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</row>
  </sheetData>
  <autoFilter ref="C81:K191"/>
  <mergeCells count="8">
    <mergeCell ref="E72:H72"/>
    <mergeCell ref="E74:H74"/>
    <mergeCell ref="L2:V2"/>
    <mergeCell ref="E7:H7"/>
    <mergeCell ref="E9:H9"/>
    <mergeCell ref="E27:H27"/>
    <mergeCell ref="E48:H48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3"/>
  <sheetViews>
    <sheetView showGridLines="0" workbookViewId="0"/>
  </sheetViews>
  <sheetFormatPr defaultRowHeight="12.75"/>
  <cols>
    <col min="1" max="1" width="8.33203125" style="180" customWidth="1"/>
    <col min="2" max="2" width="1.6640625" style="180" customWidth="1"/>
    <col min="3" max="4" width="5" style="180" customWidth="1"/>
    <col min="5" max="5" width="11.6640625" style="180" customWidth="1"/>
    <col min="6" max="6" width="9.1640625" style="180" customWidth="1"/>
    <col min="7" max="7" width="5" style="180" customWidth="1"/>
    <col min="8" max="8" width="77.83203125" style="180" customWidth="1"/>
    <col min="9" max="10" width="20" style="180" customWidth="1"/>
    <col min="11" max="11" width="1.6640625" style="180" customWidth="1"/>
  </cols>
  <sheetData>
    <row r="1" spans="2:11" s="1" customFormat="1" ht="37.5" customHeight="1"/>
    <row r="2" spans="2:11" s="1" customFormat="1" ht="7.5" customHeight="1">
      <c r="B2" s="181"/>
      <c r="C2" s="182"/>
      <c r="D2" s="182"/>
      <c r="E2" s="182"/>
      <c r="F2" s="182"/>
      <c r="G2" s="182"/>
      <c r="H2" s="182"/>
      <c r="I2" s="182"/>
      <c r="J2" s="182"/>
      <c r="K2" s="183"/>
    </row>
    <row r="3" spans="2:11" s="16" customFormat="1" ht="45" customHeight="1">
      <c r="B3" s="184"/>
      <c r="C3" s="299" t="s">
        <v>325</v>
      </c>
      <c r="D3" s="299"/>
      <c r="E3" s="299"/>
      <c r="F3" s="299"/>
      <c r="G3" s="299"/>
      <c r="H3" s="299"/>
      <c r="I3" s="299"/>
      <c r="J3" s="299"/>
      <c r="K3" s="185"/>
    </row>
    <row r="4" spans="2:11" s="1" customFormat="1" ht="25.5" customHeight="1">
      <c r="B4" s="186"/>
      <c r="C4" s="304" t="s">
        <v>326</v>
      </c>
      <c r="D4" s="304"/>
      <c r="E4" s="304"/>
      <c r="F4" s="304"/>
      <c r="G4" s="304"/>
      <c r="H4" s="304"/>
      <c r="I4" s="304"/>
      <c r="J4" s="304"/>
      <c r="K4" s="187"/>
    </row>
    <row r="5" spans="2:11" s="1" customFormat="1" ht="5.25" customHeight="1">
      <c r="B5" s="186"/>
      <c r="C5" s="188"/>
      <c r="D5" s="188"/>
      <c r="E5" s="188"/>
      <c r="F5" s="188"/>
      <c r="G5" s="188"/>
      <c r="H5" s="188"/>
      <c r="I5" s="188"/>
      <c r="J5" s="188"/>
      <c r="K5" s="187"/>
    </row>
    <row r="6" spans="2:11" s="1" customFormat="1" ht="15" customHeight="1">
      <c r="B6" s="186"/>
      <c r="C6" s="303" t="s">
        <v>327</v>
      </c>
      <c r="D6" s="303"/>
      <c r="E6" s="303"/>
      <c r="F6" s="303"/>
      <c r="G6" s="303"/>
      <c r="H6" s="303"/>
      <c r="I6" s="303"/>
      <c r="J6" s="303"/>
      <c r="K6" s="187"/>
    </row>
    <row r="7" spans="2:11" s="1" customFormat="1" ht="15" customHeight="1">
      <c r="B7" s="190"/>
      <c r="C7" s="303" t="s">
        <v>328</v>
      </c>
      <c r="D7" s="303"/>
      <c r="E7" s="303"/>
      <c r="F7" s="303"/>
      <c r="G7" s="303"/>
      <c r="H7" s="303"/>
      <c r="I7" s="303"/>
      <c r="J7" s="303"/>
      <c r="K7" s="187"/>
    </row>
    <row r="8" spans="2:11" s="1" customFormat="1" ht="12.75" customHeight="1">
      <c r="B8" s="190"/>
      <c r="C8" s="189"/>
      <c r="D8" s="189"/>
      <c r="E8" s="189"/>
      <c r="F8" s="189"/>
      <c r="G8" s="189"/>
      <c r="H8" s="189"/>
      <c r="I8" s="189"/>
      <c r="J8" s="189"/>
      <c r="K8" s="187"/>
    </row>
    <row r="9" spans="2:11" s="1" customFormat="1" ht="15" customHeight="1">
      <c r="B9" s="190"/>
      <c r="C9" s="303" t="s">
        <v>329</v>
      </c>
      <c r="D9" s="303"/>
      <c r="E9" s="303"/>
      <c r="F9" s="303"/>
      <c r="G9" s="303"/>
      <c r="H9" s="303"/>
      <c r="I9" s="303"/>
      <c r="J9" s="303"/>
      <c r="K9" s="187"/>
    </row>
    <row r="10" spans="2:11" s="1" customFormat="1" ht="15" customHeight="1">
      <c r="B10" s="190"/>
      <c r="C10" s="189"/>
      <c r="D10" s="303" t="s">
        <v>330</v>
      </c>
      <c r="E10" s="303"/>
      <c r="F10" s="303"/>
      <c r="G10" s="303"/>
      <c r="H10" s="303"/>
      <c r="I10" s="303"/>
      <c r="J10" s="303"/>
      <c r="K10" s="187"/>
    </row>
    <row r="11" spans="2:11" s="1" customFormat="1" ht="15" customHeight="1">
      <c r="B11" s="190"/>
      <c r="C11" s="191"/>
      <c r="D11" s="303" t="s">
        <v>331</v>
      </c>
      <c r="E11" s="303"/>
      <c r="F11" s="303"/>
      <c r="G11" s="303"/>
      <c r="H11" s="303"/>
      <c r="I11" s="303"/>
      <c r="J11" s="303"/>
      <c r="K11" s="187"/>
    </row>
    <row r="12" spans="2:11" s="1" customFormat="1" ht="15" customHeight="1">
      <c r="B12" s="190"/>
      <c r="C12" s="191"/>
      <c r="D12" s="189"/>
      <c r="E12" s="189"/>
      <c r="F12" s="189"/>
      <c r="G12" s="189"/>
      <c r="H12" s="189"/>
      <c r="I12" s="189"/>
      <c r="J12" s="189"/>
      <c r="K12" s="187"/>
    </row>
    <row r="13" spans="2:11" s="1" customFormat="1" ht="15" customHeight="1">
      <c r="B13" s="190"/>
      <c r="C13" s="191"/>
      <c r="D13" s="192" t="s">
        <v>332</v>
      </c>
      <c r="E13" s="189"/>
      <c r="F13" s="189"/>
      <c r="G13" s="189"/>
      <c r="H13" s="189"/>
      <c r="I13" s="189"/>
      <c r="J13" s="189"/>
      <c r="K13" s="187"/>
    </row>
    <row r="14" spans="2:11" s="1" customFormat="1" ht="12.75" customHeight="1">
      <c r="B14" s="190"/>
      <c r="C14" s="191"/>
      <c r="D14" s="191"/>
      <c r="E14" s="191"/>
      <c r="F14" s="191"/>
      <c r="G14" s="191"/>
      <c r="H14" s="191"/>
      <c r="I14" s="191"/>
      <c r="J14" s="191"/>
      <c r="K14" s="187"/>
    </row>
    <row r="15" spans="2:11" s="1" customFormat="1" ht="15" customHeight="1">
      <c r="B15" s="190"/>
      <c r="C15" s="191"/>
      <c r="D15" s="303" t="s">
        <v>333</v>
      </c>
      <c r="E15" s="303"/>
      <c r="F15" s="303"/>
      <c r="G15" s="303"/>
      <c r="H15" s="303"/>
      <c r="I15" s="303"/>
      <c r="J15" s="303"/>
      <c r="K15" s="187"/>
    </row>
    <row r="16" spans="2:11" s="1" customFormat="1" ht="15" customHeight="1">
      <c r="B16" s="190"/>
      <c r="C16" s="191"/>
      <c r="D16" s="303" t="s">
        <v>334</v>
      </c>
      <c r="E16" s="303"/>
      <c r="F16" s="303"/>
      <c r="G16" s="303"/>
      <c r="H16" s="303"/>
      <c r="I16" s="303"/>
      <c r="J16" s="303"/>
      <c r="K16" s="187"/>
    </row>
    <row r="17" spans="2:11" s="1" customFormat="1" ht="15" customHeight="1">
      <c r="B17" s="190"/>
      <c r="C17" s="191"/>
      <c r="D17" s="303" t="s">
        <v>335</v>
      </c>
      <c r="E17" s="303"/>
      <c r="F17" s="303"/>
      <c r="G17" s="303"/>
      <c r="H17" s="303"/>
      <c r="I17" s="303"/>
      <c r="J17" s="303"/>
      <c r="K17" s="187"/>
    </row>
    <row r="18" spans="2:11" s="1" customFormat="1" ht="15" customHeight="1">
      <c r="B18" s="190"/>
      <c r="C18" s="191"/>
      <c r="D18" s="191"/>
      <c r="E18" s="193" t="s">
        <v>73</v>
      </c>
      <c r="F18" s="303" t="s">
        <v>336</v>
      </c>
      <c r="G18" s="303"/>
      <c r="H18" s="303"/>
      <c r="I18" s="303"/>
      <c r="J18" s="303"/>
      <c r="K18" s="187"/>
    </row>
    <row r="19" spans="2:11" s="1" customFormat="1" ht="15" customHeight="1">
      <c r="B19" s="190"/>
      <c r="C19" s="191"/>
      <c r="D19" s="191"/>
      <c r="E19" s="193" t="s">
        <v>337</v>
      </c>
      <c r="F19" s="303" t="s">
        <v>338</v>
      </c>
      <c r="G19" s="303"/>
      <c r="H19" s="303"/>
      <c r="I19" s="303"/>
      <c r="J19" s="303"/>
      <c r="K19" s="187"/>
    </row>
    <row r="20" spans="2:11" s="1" customFormat="1" ht="15" customHeight="1">
      <c r="B20" s="190"/>
      <c r="C20" s="191"/>
      <c r="D20" s="191"/>
      <c r="E20" s="193" t="s">
        <v>339</v>
      </c>
      <c r="F20" s="303" t="s">
        <v>340</v>
      </c>
      <c r="G20" s="303"/>
      <c r="H20" s="303"/>
      <c r="I20" s="303"/>
      <c r="J20" s="303"/>
      <c r="K20" s="187"/>
    </row>
    <row r="21" spans="2:11" s="1" customFormat="1" ht="15" customHeight="1">
      <c r="B21" s="190"/>
      <c r="C21" s="191"/>
      <c r="D21" s="191"/>
      <c r="E21" s="193" t="s">
        <v>341</v>
      </c>
      <c r="F21" s="303" t="s">
        <v>342</v>
      </c>
      <c r="G21" s="303"/>
      <c r="H21" s="303"/>
      <c r="I21" s="303"/>
      <c r="J21" s="303"/>
      <c r="K21" s="187"/>
    </row>
    <row r="22" spans="2:11" s="1" customFormat="1" ht="15" customHeight="1">
      <c r="B22" s="190"/>
      <c r="C22" s="191"/>
      <c r="D22" s="191"/>
      <c r="E22" s="193" t="s">
        <v>217</v>
      </c>
      <c r="F22" s="303" t="s">
        <v>218</v>
      </c>
      <c r="G22" s="303"/>
      <c r="H22" s="303"/>
      <c r="I22" s="303"/>
      <c r="J22" s="303"/>
      <c r="K22" s="187"/>
    </row>
    <row r="23" spans="2:11" s="1" customFormat="1" ht="15" customHeight="1">
      <c r="B23" s="190"/>
      <c r="C23" s="191"/>
      <c r="D23" s="191"/>
      <c r="E23" s="193" t="s">
        <v>343</v>
      </c>
      <c r="F23" s="303" t="s">
        <v>344</v>
      </c>
      <c r="G23" s="303"/>
      <c r="H23" s="303"/>
      <c r="I23" s="303"/>
      <c r="J23" s="303"/>
      <c r="K23" s="187"/>
    </row>
    <row r="24" spans="2:11" s="1" customFormat="1" ht="12.75" customHeight="1">
      <c r="B24" s="190"/>
      <c r="C24" s="191"/>
      <c r="D24" s="191"/>
      <c r="E24" s="191"/>
      <c r="F24" s="191"/>
      <c r="G24" s="191"/>
      <c r="H24" s="191"/>
      <c r="I24" s="191"/>
      <c r="J24" s="191"/>
      <c r="K24" s="187"/>
    </row>
    <row r="25" spans="2:11" s="1" customFormat="1" ht="15" customHeight="1">
      <c r="B25" s="190"/>
      <c r="C25" s="303" t="s">
        <v>345</v>
      </c>
      <c r="D25" s="303"/>
      <c r="E25" s="303"/>
      <c r="F25" s="303"/>
      <c r="G25" s="303"/>
      <c r="H25" s="303"/>
      <c r="I25" s="303"/>
      <c r="J25" s="303"/>
      <c r="K25" s="187"/>
    </row>
    <row r="26" spans="2:11" s="1" customFormat="1" ht="15" customHeight="1">
      <c r="B26" s="190"/>
      <c r="C26" s="303" t="s">
        <v>346</v>
      </c>
      <c r="D26" s="303"/>
      <c r="E26" s="303"/>
      <c r="F26" s="303"/>
      <c r="G26" s="303"/>
      <c r="H26" s="303"/>
      <c r="I26" s="303"/>
      <c r="J26" s="303"/>
      <c r="K26" s="187"/>
    </row>
    <row r="27" spans="2:11" s="1" customFormat="1" ht="15" customHeight="1">
      <c r="B27" s="190"/>
      <c r="C27" s="189"/>
      <c r="D27" s="303" t="s">
        <v>347</v>
      </c>
      <c r="E27" s="303"/>
      <c r="F27" s="303"/>
      <c r="G27" s="303"/>
      <c r="H27" s="303"/>
      <c r="I27" s="303"/>
      <c r="J27" s="303"/>
      <c r="K27" s="187"/>
    </row>
    <row r="28" spans="2:11" s="1" customFormat="1" ht="15" customHeight="1">
      <c r="B28" s="190"/>
      <c r="C28" s="191"/>
      <c r="D28" s="303" t="s">
        <v>348</v>
      </c>
      <c r="E28" s="303"/>
      <c r="F28" s="303"/>
      <c r="G28" s="303"/>
      <c r="H28" s="303"/>
      <c r="I28" s="303"/>
      <c r="J28" s="303"/>
      <c r="K28" s="187"/>
    </row>
    <row r="29" spans="2:11" s="1" customFormat="1" ht="12.75" customHeight="1">
      <c r="B29" s="190"/>
      <c r="C29" s="191"/>
      <c r="D29" s="191"/>
      <c r="E29" s="191"/>
      <c r="F29" s="191"/>
      <c r="G29" s="191"/>
      <c r="H29" s="191"/>
      <c r="I29" s="191"/>
      <c r="J29" s="191"/>
      <c r="K29" s="187"/>
    </row>
    <row r="30" spans="2:11" s="1" customFormat="1" ht="15" customHeight="1">
      <c r="B30" s="190"/>
      <c r="C30" s="191"/>
      <c r="D30" s="303" t="s">
        <v>349</v>
      </c>
      <c r="E30" s="303"/>
      <c r="F30" s="303"/>
      <c r="G30" s="303"/>
      <c r="H30" s="303"/>
      <c r="I30" s="303"/>
      <c r="J30" s="303"/>
      <c r="K30" s="187"/>
    </row>
    <row r="31" spans="2:11" s="1" customFormat="1" ht="15" customHeight="1">
      <c r="B31" s="190"/>
      <c r="C31" s="191"/>
      <c r="D31" s="303" t="s">
        <v>350</v>
      </c>
      <c r="E31" s="303"/>
      <c r="F31" s="303"/>
      <c r="G31" s="303"/>
      <c r="H31" s="303"/>
      <c r="I31" s="303"/>
      <c r="J31" s="303"/>
      <c r="K31" s="187"/>
    </row>
    <row r="32" spans="2:11" s="1" customFormat="1" ht="12.75" customHeight="1">
      <c r="B32" s="190"/>
      <c r="C32" s="191"/>
      <c r="D32" s="191"/>
      <c r="E32" s="191"/>
      <c r="F32" s="191"/>
      <c r="G32" s="191"/>
      <c r="H32" s="191"/>
      <c r="I32" s="191"/>
      <c r="J32" s="191"/>
      <c r="K32" s="187"/>
    </row>
    <row r="33" spans="2:11" s="1" customFormat="1" ht="15" customHeight="1">
      <c r="B33" s="190"/>
      <c r="C33" s="191"/>
      <c r="D33" s="303" t="s">
        <v>351</v>
      </c>
      <c r="E33" s="303"/>
      <c r="F33" s="303"/>
      <c r="G33" s="303"/>
      <c r="H33" s="303"/>
      <c r="I33" s="303"/>
      <c r="J33" s="303"/>
      <c r="K33" s="187"/>
    </row>
    <row r="34" spans="2:11" s="1" customFormat="1" ht="15" customHeight="1">
      <c r="B34" s="190"/>
      <c r="C34" s="191"/>
      <c r="D34" s="303" t="s">
        <v>352</v>
      </c>
      <c r="E34" s="303"/>
      <c r="F34" s="303"/>
      <c r="G34" s="303"/>
      <c r="H34" s="303"/>
      <c r="I34" s="303"/>
      <c r="J34" s="303"/>
      <c r="K34" s="187"/>
    </row>
    <row r="35" spans="2:11" s="1" customFormat="1" ht="15" customHeight="1">
      <c r="B35" s="190"/>
      <c r="C35" s="191"/>
      <c r="D35" s="303" t="s">
        <v>353</v>
      </c>
      <c r="E35" s="303"/>
      <c r="F35" s="303"/>
      <c r="G35" s="303"/>
      <c r="H35" s="303"/>
      <c r="I35" s="303"/>
      <c r="J35" s="303"/>
      <c r="K35" s="187"/>
    </row>
    <row r="36" spans="2:11" s="1" customFormat="1" ht="15" customHeight="1">
      <c r="B36" s="190"/>
      <c r="C36" s="191"/>
      <c r="D36" s="189"/>
      <c r="E36" s="192" t="s">
        <v>88</v>
      </c>
      <c r="F36" s="189"/>
      <c r="G36" s="303" t="s">
        <v>354</v>
      </c>
      <c r="H36" s="303"/>
      <c r="I36" s="303"/>
      <c r="J36" s="303"/>
      <c r="K36" s="187"/>
    </row>
    <row r="37" spans="2:11" s="1" customFormat="1" ht="30.75" customHeight="1">
      <c r="B37" s="190"/>
      <c r="C37" s="191"/>
      <c r="D37" s="189"/>
      <c r="E37" s="192" t="s">
        <v>355</v>
      </c>
      <c r="F37" s="189"/>
      <c r="G37" s="303" t="s">
        <v>356</v>
      </c>
      <c r="H37" s="303"/>
      <c r="I37" s="303"/>
      <c r="J37" s="303"/>
      <c r="K37" s="187"/>
    </row>
    <row r="38" spans="2:11" s="1" customFormat="1" ht="15" customHeight="1">
      <c r="B38" s="190"/>
      <c r="C38" s="191"/>
      <c r="D38" s="189"/>
      <c r="E38" s="192" t="s">
        <v>48</v>
      </c>
      <c r="F38" s="189"/>
      <c r="G38" s="303" t="s">
        <v>357</v>
      </c>
      <c r="H38" s="303"/>
      <c r="I38" s="303"/>
      <c r="J38" s="303"/>
      <c r="K38" s="187"/>
    </row>
    <row r="39" spans="2:11" s="1" customFormat="1" ht="15" customHeight="1">
      <c r="B39" s="190"/>
      <c r="C39" s="191"/>
      <c r="D39" s="189"/>
      <c r="E39" s="192" t="s">
        <v>49</v>
      </c>
      <c r="F39" s="189"/>
      <c r="G39" s="303" t="s">
        <v>358</v>
      </c>
      <c r="H39" s="303"/>
      <c r="I39" s="303"/>
      <c r="J39" s="303"/>
      <c r="K39" s="187"/>
    </row>
    <row r="40" spans="2:11" s="1" customFormat="1" ht="15" customHeight="1">
      <c r="B40" s="190"/>
      <c r="C40" s="191"/>
      <c r="D40" s="189"/>
      <c r="E40" s="192" t="s">
        <v>89</v>
      </c>
      <c r="F40" s="189"/>
      <c r="G40" s="303" t="s">
        <v>359</v>
      </c>
      <c r="H40" s="303"/>
      <c r="I40" s="303"/>
      <c r="J40" s="303"/>
      <c r="K40" s="187"/>
    </row>
    <row r="41" spans="2:11" s="1" customFormat="1" ht="15" customHeight="1">
      <c r="B41" s="190"/>
      <c r="C41" s="191"/>
      <c r="D41" s="189"/>
      <c r="E41" s="192" t="s">
        <v>90</v>
      </c>
      <c r="F41" s="189"/>
      <c r="G41" s="303" t="s">
        <v>360</v>
      </c>
      <c r="H41" s="303"/>
      <c r="I41" s="303"/>
      <c r="J41" s="303"/>
      <c r="K41" s="187"/>
    </row>
    <row r="42" spans="2:11" s="1" customFormat="1" ht="15" customHeight="1">
      <c r="B42" s="190"/>
      <c r="C42" s="191"/>
      <c r="D42" s="189"/>
      <c r="E42" s="192" t="s">
        <v>361</v>
      </c>
      <c r="F42" s="189"/>
      <c r="G42" s="303" t="s">
        <v>362</v>
      </c>
      <c r="H42" s="303"/>
      <c r="I42" s="303"/>
      <c r="J42" s="303"/>
      <c r="K42" s="187"/>
    </row>
    <row r="43" spans="2:11" s="1" customFormat="1" ht="15" customHeight="1">
      <c r="B43" s="190"/>
      <c r="C43" s="191"/>
      <c r="D43" s="189"/>
      <c r="E43" s="192"/>
      <c r="F43" s="189"/>
      <c r="G43" s="303" t="s">
        <v>363</v>
      </c>
      <c r="H43" s="303"/>
      <c r="I43" s="303"/>
      <c r="J43" s="303"/>
      <c r="K43" s="187"/>
    </row>
    <row r="44" spans="2:11" s="1" customFormat="1" ht="15" customHeight="1">
      <c r="B44" s="190"/>
      <c r="C44" s="191"/>
      <c r="D44" s="189"/>
      <c r="E44" s="192" t="s">
        <v>364</v>
      </c>
      <c r="F44" s="189"/>
      <c r="G44" s="303" t="s">
        <v>365</v>
      </c>
      <c r="H44" s="303"/>
      <c r="I44" s="303"/>
      <c r="J44" s="303"/>
      <c r="K44" s="187"/>
    </row>
    <row r="45" spans="2:11" s="1" customFormat="1" ht="15" customHeight="1">
      <c r="B45" s="190"/>
      <c r="C45" s="191"/>
      <c r="D45" s="189"/>
      <c r="E45" s="192" t="s">
        <v>92</v>
      </c>
      <c r="F45" s="189"/>
      <c r="G45" s="303" t="s">
        <v>366</v>
      </c>
      <c r="H45" s="303"/>
      <c r="I45" s="303"/>
      <c r="J45" s="303"/>
      <c r="K45" s="187"/>
    </row>
    <row r="46" spans="2:11" s="1" customFormat="1" ht="12.75" customHeight="1">
      <c r="B46" s="190"/>
      <c r="C46" s="191"/>
      <c r="D46" s="189"/>
      <c r="E46" s="189"/>
      <c r="F46" s="189"/>
      <c r="G46" s="189"/>
      <c r="H46" s="189"/>
      <c r="I46" s="189"/>
      <c r="J46" s="189"/>
      <c r="K46" s="187"/>
    </row>
    <row r="47" spans="2:11" s="1" customFormat="1" ht="15" customHeight="1">
      <c r="B47" s="190"/>
      <c r="C47" s="191"/>
      <c r="D47" s="303" t="s">
        <v>367</v>
      </c>
      <c r="E47" s="303"/>
      <c r="F47" s="303"/>
      <c r="G47" s="303"/>
      <c r="H47" s="303"/>
      <c r="I47" s="303"/>
      <c r="J47" s="303"/>
      <c r="K47" s="187"/>
    </row>
    <row r="48" spans="2:11" s="1" customFormat="1" ht="15" customHeight="1">
      <c r="B48" s="190"/>
      <c r="C48" s="191"/>
      <c r="D48" s="191"/>
      <c r="E48" s="303" t="s">
        <v>368</v>
      </c>
      <c r="F48" s="303"/>
      <c r="G48" s="303"/>
      <c r="H48" s="303"/>
      <c r="I48" s="303"/>
      <c r="J48" s="303"/>
      <c r="K48" s="187"/>
    </row>
    <row r="49" spans="2:11" s="1" customFormat="1" ht="15" customHeight="1">
      <c r="B49" s="190"/>
      <c r="C49" s="191"/>
      <c r="D49" s="191"/>
      <c r="E49" s="303" t="s">
        <v>369</v>
      </c>
      <c r="F49" s="303"/>
      <c r="G49" s="303"/>
      <c r="H49" s="303"/>
      <c r="I49" s="303"/>
      <c r="J49" s="303"/>
      <c r="K49" s="187"/>
    </row>
    <row r="50" spans="2:11" s="1" customFormat="1" ht="15" customHeight="1">
      <c r="B50" s="190"/>
      <c r="C50" s="191"/>
      <c r="D50" s="191"/>
      <c r="E50" s="303" t="s">
        <v>370</v>
      </c>
      <c r="F50" s="303"/>
      <c r="G50" s="303"/>
      <c r="H50" s="303"/>
      <c r="I50" s="303"/>
      <c r="J50" s="303"/>
      <c r="K50" s="187"/>
    </row>
    <row r="51" spans="2:11" s="1" customFormat="1" ht="15" customHeight="1">
      <c r="B51" s="190"/>
      <c r="C51" s="191"/>
      <c r="D51" s="303" t="s">
        <v>371</v>
      </c>
      <c r="E51" s="303"/>
      <c r="F51" s="303"/>
      <c r="G51" s="303"/>
      <c r="H51" s="303"/>
      <c r="I51" s="303"/>
      <c r="J51" s="303"/>
      <c r="K51" s="187"/>
    </row>
    <row r="52" spans="2:11" s="1" customFormat="1" ht="25.5" customHeight="1">
      <c r="B52" s="186"/>
      <c r="C52" s="304" t="s">
        <v>372</v>
      </c>
      <c r="D52" s="304"/>
      <c r="E52" s="304"/>
      <c r="F52" s="304"/>
      <c r="G52" s="304"/>
      <c r="H52" s="304"/>
      <c r="I52" s="304"/>
      <c r="J52" s="304"/>
      <c r="K52" s="187"/>
    </row>
    <row r="53" spans="2:11" s="1" customFormat="1" ht="5.25" customHeight="1">
      <c r="B53" s="186"/>
      <c r="C53" s="188"/>
      <c r="D53" s="188"/>
      <c r="E53" s="188"/>
      <c r="F53" s="188"/>
      <c r="G53" s="188"/>
      <c r="H53" s="188"/>
      <c r="I53" s="188"/>
      <c r="J53" s="188"/>
      <c r="K53" s="187"/>
    </row>
    <row r="54" spans="2:11" s="1" customFormat="1" ht="15" customHeight="1">
      <c r="B54" s="186"/>
      <c r="C54" s="303" t="s">
        <v>373</v>
      </c>
      <c r="D54" s="303"/>
      <c r="E54" s="303"/>
      <c r="F54" s="303"/>
      <c r="G54" s="303"/>
      <c r="H54" s="303"/>
      <c r="I54" s="303"/>
      <c r="J54" s="303"/>
      <c r="K54" s="187"/>
    </row>
    <row r="55" spans="2:11" s="1" customFormat="1" ht="15" customHeight="1">
      <c r="B55" s="186"/>
      <c r="C55" s="303" t="s">
        <v>374</v>
      </c>
      <c r="D55" s="303"/>
      <c r="E55" s="303"/>
      <c r="F55" s="303"/>
      <c r="G55" s="303"/>
      <c r="H55" s="303"/>
      <c r="I55" s="303"/>
      <c r="J55" s="303"/>
      <c r="K55" s="187"/>
    </row>
    <row r="56" spans="2:11" s="1" customFormat="1" ht="12.75" customHeight="1">
      <c r="B56" s="186"/>
      <c r="C56" s="189"/>
      <c r="D56" s="189"/>
      <c r="E56" s="189"/>
      <c r="F56" s="189"/>
      <c r="G56" s="189"/>
      <c r="H56" s="189"/>
      <c r="I56" s="189"/>
      <c r="J56" s="189"/>
      <c r="K56" s="187"/>
    </row>
    <row r="57" spans="2:11" s="1" customFormat="1" ht="15" customHeight="1">
      <c r="B57" s="186"/>
      <c r="C57" s="303" t="s">
        <v>375</v>
      </c>
      <c r="D57" s="303"/>
      <c r="E57" s="303"/>
      <c r="F57" s="303"/>
      <c r="G57" s="303"/>
      <c r="H57" s="303"/>
      <c r="I57" s="303"/>
      <c r="J57" s="303"/>
      <c r="K57" s="187"/>
    </row>
    <row r="58" spans="2:11" s="1" customFormat="1" ht="15" customHeight="1">
      <c r="B58" s="186"/>
      <c r="C58" s="191"/>
      <c r="D58" s="303" t="s">
        <v>376</v>
      </c>
      <c r="E58" s="303"/>
      <c r="F58" s="303"/>
      <c r="G58" s="303"/>
      <c r="H58" s="303"/>
      <c r="I58" s="303"/>
      <c r="J58" s="303"/>
      <c r="K58" s="187"/>
    </row>
    <row r="59" spans="2:11" s="1" customFormat="1" ht="15" customHeight="1">
      <c r="B59" s="186"/>
      <c r="C59" s="191"/>
      <c r="D59" s="303" t="s">
        <v>377</v>
      </c>
      <c r="E59" s="303"/>
      <c r="F59" s="303"/>
      <c r="G59" s="303"/>
      <c r="H59" s="303"/>
      <c r="I59" s="303"/>
      <c r="J59" s="303"/>
      <c r="K59" s="187"/>
    </row>
    <row r="60" spans="2:11" s="1" customFormat="1" ht="15" customHeight="1">
      <c r="B60" s="186"/>
      <c r="C60" s="191"/>
      <c r="D60" s="303" t="s">
        <v>378</v>
      </c>
      <c r="E60" s="303"/>
      <c r="F60" s="303"/>
      <c r="G60" s="303"/>
      <c r="H60" s="303"/>
      <c r="I60" s="303"/>
      <c r="J60" s="303"/>
      <c r="K60" s="187"/>
    </row>
    <row r="61" spans="2:11" s="1" customFormat="1" ht="15" customHeight="1">
      <c r="B61" s="186"/>
      <c r="C61" s="191"/>
      <c r="D61" s="303" t="s">
        <v>379</v>
      </c>
      <c r="E61" s="303"/>
      <c r="F61" s="303"/>
      <c r="G61" s="303"/>
      <c r="H61" s="303"/>
      <c r="I61" s="303"/>
      <c r="J61" s="303"/>
      <c r="K61" s="187"/>
    </row>
    <row r="62" spans="2:11" s="1" customFormat="1" ht="15" customHeight="1">
      <c r="B62" s="186"/>
      <c r="C62" s="191"/>
      <c r="D62" s="305" t="s">
        <v>380</v>
      </c>
      <c r="E62" s="305"/>
      <c r="F62" s="305"/>
      <c r="G62" s="305"/>
      <c r="H62" s="305"/>
      <c r="I62" s="305"/>
      <c r="J62" s="305"/>
      <c r="K62" s="187"/>
    </row>
    <row r="63" spans="2:11" s="1" customFormat="1" ht="15" customHeight="1">
      <c r="B63" s="186"/>
      <c r="C63" s="191"/>
      <c r="D63" s="303" t="s">
        <v>381</v>
      </c>
      <c r="E63" s="303"/>
      <c r="F63" s="303"/>
      <c r="G63" s="303"/>
      <c r="H63" s="303"/>
      <c r="I63" s="303"/>
      <c r="J63" s="303"/>
      <c r="K63" s="187"/>
    </row>
    <row r="64" spans="2:11" s="1" customFormat="1" ht="12.75" customHeight="1">
      <c r="B64" s="186"/>
      <c r="C64" s="191"/>
      <c r="D64" s="191"/>
      <c r="E64" s="194"/>
      <c r="F64" s="191"/>
      <c r="G64" s="191"/>
      <c r="H64" s="191"/>
      <c r="I64" s="191"/>
      <c r="J64" s="191"/>
      <c r="K64" s="187"/>
    </row>
    <row r="65" spans="2:11" s="1" customFormat="1" ht="15" customHeight="1">
      <c r="B65" s="186"/>
      <c r="C65" s="191"/>
      <c r="D65" s="303" t="s">
        <v>382</v>
      </c>
      <c r="E65" s="303"/>
      <c r="F65" s="303"/>
      <c r="G65" s="303"/>
      <c r="H65" s="303"/>
      <c r="I65" s="303"/>
      <c r="J65" s="303"/>
      <c r="K65" s="187"/>
    </row>
    <row r="66" spans="2:11" s="1" customFormat="1" ht="15" customHeight="1">
      <c r="B66" s="186"/>
      <c r="C66" s="191"/>
      <c r="D66" s="305" t="s">
        <v>383</v>
      </c>
      <c r="E66" s="305"/>
      <c r="F66" s="305"/>
      <c r="G66" s="305"/>
      <c r="H66" s="305"/>
      <c r="I66" s="305"/>
      <c r="J66" s="305"/>
      <c r="K66" s="187"/>
    </row>
    <row r="67" spans="2:11" s="1" customFormat="1" ht="15" customHeight="1">
      <c r="B67" s="186"/>
      <c r="C67" s="191"/>
      <c r="D67" s="303" t="s">
        <v>384</v>
      </c>
      <c r="E67" s="303"/>
      <c r="F67" s="303"/>
      <c r="G67" s="303"/>
      <c r="H67" s="303"/>
      <c r="I67" s="303"/>
      <c r="J67" s="303"/>
      <c r="K67" s="187"/>
    </row>
    <row r="68" spans="2:11" s="1" customFormat="1" ht="15" customHeight="1">
      <c r="B68" s="186"/>
      <c r="C68" s="191"/>
      <c r="D68" s="303" t="s">
        <v>385</v>
      </c>
      <c r="E68" s="303"/>
      <c r="F68" s="303"/>
      <c r="G68" s="303"/>
      <c r="H68" s="303"/>
      <c r="I68" s="303"/>
      <c r="J68" s="303"/>
      <c r="K68" s="187"/>
    </row>
    <row r="69" spans="2:11" s="1" customFormat="1" ht="15" customHeight="1">
      <c r="B69" s="186"/>
      <c r="C69" s="191"/>
      <c r="D69" s="303" t="s">
        <v>386</v>
      </c>
      <c r="E69" s="303"/>
      <c r="F69" s="303"/>
      <c r="G69" s="303"/>
      <c r="H69" s="303"/>
      <c r="I69" s="303"/>
      <c r="J69" s="303"/>
      <c r="K69" s="187"/>
    </row>
    <row r="70" spans="2:11" s="1" customFormat="1" ht="15" customHeight="1">
      <c r="B70" s="186"/>
      <c r="C70" s="191"/>
      <c r="D70" s="303" t="s">
        <v>387</v>
      </c>
      <c r="E70" s="303"/>
      <c r="F70" s="303"/>
      <c r="G70" s="303"/>
      <c r="H70" s="303"/>
      <c r="I70" s="303"/>
      <c r="J70" s="303"/>
      <c r="K70" s="187"/>
    </row>
    <row r="71" spans="2:11" s="1" customFormat="1" ht="12.75" customHeight="1">
      <c r="B71" s="195"/>
      <c r="C71" s="196"/>
      <c r="D71" s="196"/>
      <c r="E71" s="196"/>
      <c r="F71" s="196"/>
      <c r="G71" s="196"/>
      <c r="H71" s="196"/>
      <c r="I71" s="196"/>
      <c r="J71" s="196"/>
      <c r="K71" s="197"/>
    </row>
    <row r="72" spans="2:11" s="1" customFormat="1" ht="18.75" customHeight="1">
      <c r="B72" s="198"/>
      <c r="C72" s="198"/>
      <c r="D72" s="198"/>
      <c r="E72" s="198"/>
      <c r="F72" s="198"/>
      <c r="G72" s="198"/>
      <c r="H72" s="198"/>
      <c r="I72" s="198"/>
      <c r="J72" s="198"/>
      <c r="K72" s="199"/>
    </row>
    <row r="73" spans="2:11" s="1" customFormat="1" ht="18.75" customHeight="1">
      <c r="B73" s="199"/>
      <c r="C73" s="199"/>
      <c r="D73" s="199"/>
      <c r="E73" s="199"/>
      <c r="F73" s="199"/>
      <c r="G73" s="199"/>
      <c r="H73" s="199"/>
      <c r="I73" s="199"/>
      <c r="J73" s="199"/>
      <c r="K73" s="199"/>
    </row>
    <row r="74" spans="2:11" s="1" customFormat="1" ht="7.5" customHeight="1">
      <c r="B74" s="200"/>
      <c r="C74" s="201"/>
      <c r="D74" s="201"/>
      <c r="E74" s="201"/>
      <c r="F74" s="201"/>
      <c r="G74" s="201"/>
      <c r="H74" s="201"/>
      <c r="I74" s="201"/>
      <c r="J74" s="201"/>
      <c r="K74" s="202"/>
    </row>
    <row r="75" spans="2:11" s="1" customFormat="1" ht="45" customHeight="1">
      <c r="B75" s="203"/>
      <c r="C75" s="298" t="s">
        <v>388</v>
      </c>
      <c r="D75" s="298"/>
      <c r="E75" s="298"/>
      <c r="F75" s="298"/>
      <c r="G75" s="298"/>
      <c r="H75" s="298"/>
      <c r="I75" s="298"/>
      <c r="J75" s="298"/>
      <c r="K75" s="204"/>
    </row>
    <row r="76" spans="2:11" s="1" customFormat="1" ht="17.25" customHeight="1">
      <c r="B76" s="203"/>
      <c r="C76" s="205" t="s">
        <v>389</v>
      </c>
      <c r="D76" s="205"/>
      <c r="E76" s="205"/>
      <c r="F76" s="205" t="s">
        <v>390</v>
      </c>
      <c r="G76" s="206"/>
      <c r="H76" s="205" t="s">
        <v>49</v>
      </c>
      <c r="I76" s="205" t="s">
        <v>52</v>
      </c>
      <c r="J76" s="205" t="s">
        <v>391</v>
      </c>
      <c r="K76" s="204"/>
    </row>
    <row r="77" spans="2:11" s="1" customFormat="1" ht="17.25" customHeight="1">
      <c r="B77" s="203"/>
      <c r="C77" s="207" t="s">
        <v>392</v>
      </c>
      <c r="D77" s="207"/>
      <c r="E77" s="207"/>
      <c r="F77" s="208" t="s">
        <v>393</v>
      </c>
      <c r="G77" s="209"/>
      <c r="H77" s="207"/>
      <c r="I77" s="207"/>
      <c r="J77" s="207" t="s">
        <v>394</v>
      </c>
      <c r="K77" s="204"/>
    </row>
    <row r="78" spans="2:11" s="1" customFormat="1" ht="5.25" customHeight="1">
      <c r="B78" s="203"/>
      <c r="C78" s="210"/>
      <c r="D78" s="210"/>
      <c r="E78" s="210"/>
      <c r="F78" s="210"/>
      <c r="G78" s="211"/>
      <c r="H78" s="210"/>
      <c r="I78" s="210"/>
      <c r="J78" s="210"/>
      <c r="K78" s="204"/>
    </row>
    <row r="79" spans="2:11" s="1" customFormat="1" ht="15" customHeight="1">
      <c r="B79" s="203"/>
      <c r="C79" s="192" t="s">
        <v>48</v>
      </c>
      <c r="D79" s="212"/>
      <c r="E79" s="212"/>
      <c r="F79" s="213" t="s">
        <v>395</v>
      </c>
      <c r="G79" s="214"/>
      <c r="H79" s="192" t="s">
        <v>396</v>
      </c>
      <c r="I79" s="192" t="s">
        <v>397</v>
      </c>
      <c r="J79" s="192">
        <v>20</v>
      </c>
      <c r="K79" s="204"/>
    </row>
    <row r="80" spans="2:11" s="1" customFormat="1" ht="15" customHeight="1">
      <c r="B80" s="203"/>
      <c r="C80" s="192" t="s">
        <v>398</v>
      </c>
      <c r="D80" s="192"/>
      <c r="E80" s="192"/>
      <c r="F80" s="213" t="s">
        <v>395</v>
      </c>
      <c r="G80" s="214"/>
      <c r="H80" s="192" t="s">
        <v>399</v>
      </c>
      <c r="I80" s="192" t="s">
        <v>397</v>
      </c>
      <c r="J80" s="192">
        <v>120</v>
      </c>
      <c r="K80" s="204"/>
    </row>
    <row r="81" spans="2:11" s="1" customFormat="1" ht="15" customHeight="1">
      <c r="B81" s="215"/>
      <c r="C81" s="192" t="s">
        <v>400</v>
      </c>
      <c r="D81" s="192"/>
      <c r="E81" s="192"/>
      <c r="F81" s="213" t="s">
        <v>401</v>
      </c>
      <c r="G81" s="214"/>
      <c r="H81" s="192" t="s">
        <v>402</v>
      </c>
      <c r="I81" s="192" t="s">
        <v>397</v>
      </c>
      <c r="J81" s="192">
        <v>50</v>
      </c>
      <c r="K81" s="204"/>
    </row>
    <row r="82" spans="2:11" s="1" customFormat="1" ht="15" customHeight="1">
      <c r="B82" s="215"/>
      <c r="C82" s="192" t="s">
        <v>403</v>
      </c>
      <c r="D82" s="192"/>
      <c r="E82" s="192"/>
      <c r="F82" s="213" t="s">
        <v>395</v>
      </c>
      <c r="G82" s="214"/>
      <c r="H82" s="192" t="s">
        <v>404</v>
      </c>
      <c r="I82" s="192" t="s">
        <v>405</v>
      </c>
      <c r="J82" s="192"/>
      <c r="K82" s="204"/>
    </row>
    <row r="83" spans="2:11" s="1" customFormat="1" ht="15" customHeight="1">
      <c r="B83" s="215"/>
      <c r="C83" s="216" t="s">
        <v>406</v>
      </c>
      <c r="D83" s="216"/>
      <c r="E83" s="216"/>
      <c r="F83" s="217" t="s">
        <v>401</v>
      </c>
      <c r="G83" s="216"/>
      <c r="H83" s="216" t="s">
        <v>407</v>
      </c>
      <c r="I83" s="216" t="s">
        <v>397</v>
      </c>
      <c r="J83" s="216">
        <v>15</v>
      </c>
      <c r="K83" s="204"/>
    </row>
    <row r="84" spans="2:11" s="1" customFormat="1" ht="15" customHeight="1">
      <c r="B84" s="215"/>
      <c r="C84" s="216" t="s">
        <v>408</v>
      </c>
      <c r="D84" s="216"/>
      <c r="E84" s="216"/>
      <c r="F84" s="217" t="s">
        <v>401</v>
      </c>
      <c r="G84" s="216"/>
      <c r="H84" s="216" t="s">
        <v>409</v>
      </c>
      <c r="I84" s="216" t="s">
        <v>397</v>
      </c>
      <c r="J84" s="216">
        <v>15</v>
      </c>
      <c r="K84" s="204"/>
    </row>
    <row r="85" spans="2:11" s="1" customFormat="1" ht="15" customHeight="1">
      <c r="B85" s="215"/>
      <c r="C85" s="216" t="s">
        <v>410</v>
      </c>
      <c r="D85" s="216"/>
      <c r="E85" s="216"/>
      <c r="F85" s="217" t="s">
        <v>401</v>
      </c>
      <c r="G85" s="216"/>
      <c r="H85" s="216" t="s">
        <v>411</v>
      </c>
      <c r="I85" s="216" t="s">
        <v>397</v>
      </c>
      <c r="J85" s="216">
        <v>20</v>
      </c>
      <c r="K85" s="204"/>
    </row>
    <row r="86" spans="2:11" s="1" customFormat="1" ht="15" customHeight="1">
      <c r="B86" s="215"/>
      <c r="C86" s="216" t="s">
        <v>412</v>
      </c>
      <c r="D86" s="216"/>
      <c r="E86" s="216"/>
      <c r="F86" s="217" t="s">
        <v>401</v>
      </c>
      <c r="G86" s="216"/>
      <c r="H86" s="216" t="s">
        <v>413</v>
      </c>
      <c r="I86" s="216" t="s">
        <v>397</v>
      </c>
      <c r="J86" s="216">
        <v>20</v>
      </c>
      <c r="K86" s="204"/>
    </row>
    <row r="87" spans="2:11" s="1" customFormat="1" ht="15" customHeight="1">
      <c r="B87" s="215"/>
      <c r="C87" s="192" t="s">
        <v>414</v>
      </c>
      <c r="D87" s="192"/>
      <c r="E87" s="192"/>
      <c r="F87" s="213" t="s">
        <v>401</v>
      </c>
      <c r="G87" s="214"/>
      <c r="H87" s="192" t="s">
        <v>415</v>
      </c>
      <c r="I87" s="192" t="s">
        <v>397</v>
      </c>
      <c r="J87" s="192">
        <v>50</v>
      </c>
      <c r="K87" s="204"/>
    </row>
    <row r="88" spans="2:11" s="1" customFormat="1" ht="15" customHeight="1">
      <c r="B88" s="215"/>
      <c r="C88" s="192" t="s">
        <v>416</v>
      </c>
      <c r="D88" s="192"/>
      <c r="E88" s="192"/>
      <c r="F88" s="213" t="s">
        <v>401</v>
      </c>
      <c r="G88" s="214"/>
      <c r="H88" s="192" t="s">
        <v>417</v>
      </c>
      <c r="I88" s="192" t="s">
        <v>397</v>
      </c>
      <c r="J88" s="192">
        <v>20</v>
      </c>
      <c r="K88" s="204"/>
    </row>
    <row r="89" spans="2:11" s="1" customFormat="1" ht="15" customHeight="1">
      <c r="B89" s="215"/>
      <c r="C89" s="192" t="s">
        <v>418</v>
      </c>
      <c r="D89" s="192"/>
      <c r="E89" s="192"/>
      <c r="F89" s="213" t="s">
        <v>401</v>
      </c>
      <c r="G89" s="214"/>
      <c r="H89" s="192" t="s">
        <v>419</v>
      </c>
      <c r="I89" s="192" t="s">
        <v>397</v>
      </c>
      <c r="J89" s="192">
        <v>20</v>
      </c>
      <c r="K89" s="204"/>
    </row>
    <row r="90" spans="2:11" s="1" customFormat="1" ht="15" customHeight="1">
      <c r="B90" s="215"/>
      <c r="C90" s="192" t="s">
        <v>420</v>
      </c>
      <c r="D90" s="192"/>
      <c r="E90" s="192"/>
      <c r="F90" s="213" t="s">
        <v>401</v>
      </c>
      <c r="G90" s="214"/>
      <c r="H90" s="192" t="s">
        <v>421</v>
      </c>
      <c r="I90" s="192" t="s">
        <v>397</v>
      </c>
      <c r="J90" s="192">
        <v>50</v>
      </c>
      <c r="K90" s="204"/>
    </row>
    <row r="91" spans="2:11" s="1" customFormat="1" ht="15" customHeight="1">
      <c r="B91" s="215"/>
      <c r="C91" s="192" t="s">
        <v>422</v>
      </c>
      <c r="D91" s="192"/>
      <c r="E91" s="192"/>
      <c r="F91" s="213" t="s">
        <v>401</v>
      </c>
      <c r="G91" s="214"/>
      <c r="H91" s="192" t="s">
        <v>422</v>
      </c>
      <c r="I91" s="192" t="s">
        <v>397</v>
      </c>
      <c r="J91" s="192">
        <v>50</v>
      </c>
      <c r="K91" s="204"/>
    </row>
    <row r="92" spans="2:11" s="1" customFormat="1" ht="15" customHeight="1">
      <c r="B92" s="215"/>
      <c r="C92" s="192" t="s">
        <v>423</v>
      </c>
      <c r="D92" s="192"/>
      <c r="E92" s="192"/>
      <c r="F92" s="213" t="s">
        <v>401</v>
      </c>
      <c r="G92" s="214"/>
      <c r="H92" s="192" t="s">
        <v>424</v>
      </c>
      <c r="I92" s="192" t="s">
        <v>397</v>
      </c>
      <c r="J92" s="192">
        <v>255</v>
      </c>
      <c r="K92" s="204"/>
    </row>
    <row r="93" spans="2:11" s="1" customFormat="1" ht="15" customHeight="1">
      <c r="B93" s="215"/>
      <c r="C93" s="192" t="s">
        <v>425</v>
      </c>
      <c r="D93" s="192"/>
      <c r="E93" s="192"/>
      <c r="F93" s="213" t="s">
        <v>395</v>
      </c>
      <c r="G93" s="214"/>
      <c r="H93" s="192" t="s">
        <v>426</v>
      </c>
      <c r="I93" s="192" t="s">
        <v>427</v>
      </c>
      <c r="J93" s="192"/>
      <c r="K93" s="204"/>
    </row>
    <row r="94" spans="2:11" s="1" customFormat="1" ht="15" customHeight="1">
      <c r="B94" s="215"/>
      <c r="C94" s="192" t="s">
        <v>428</v>
      </c>
      <c r="D94" s="192"/>
      <c r="E94" s="192"/>
      <c r="F94" s="213" t="s">
        <v>395</v>
      </c>
      <c r="G94" s="214"/>
      <c r="H94" s="192" t="s">
        <v>429</v>
      </c>
      <c r="I94" s="192" t="s">
        <v>430</v>
      </c>
      <c r="J94" s="192"/>
      <c r="K94" s="204"/>
    </row>
    <row r="95" spans="2:11" s="1" customFormat="1" ht="15" customHeight="1">
      <c r="B95" s="215"/>
      <c r="C95" s="192" t="s">
        <v>431</v>
      </c>
      <c r="D95" s="192"/>
      <c r="E95" s="192"/>
      <c r="F95" s="213" t="s">
        <v>395</v>
      </c>
      <c r="G95" s="214"/>
      <c r="H95" s="192" t="s">
        <v>431</v>
      </c>
      <c r="I95" s="192" t="s">
        <v>430</v>
      </c>
      <c r="J95" s="192"/>
      <c r="K95" s="204"/>
    </row>
    <row r="96" spans="2:11" s="1" customFormat="1" ht="15" customHeight="1">
      <c r="B96" s="215"/>
      <c r="C96" s="192" t="s">
        <v>33</v>
      </c>
      <c r="D96" s="192"/>
      <c r="E96" s="192"/>
      <c r="F96" s="213" t="s">
        <v>395</v>
      </c>
      <c r="G96" s="214"/>
      <c r="H96" s="192" t="s">
        <v>432</v>
      </c>
      <c r="I96" s="192" t="s">
        <v>430</v>
      </c>
      <c r="J96" s="192"/>
      <c r="K96" s="204"/>
    </row>
    <row r="97" spans="2:11" s="1" customFormat="1" ht="15" customHeight="1">
      <c r="B97" s="215"/>
      <c r="C97" s="192" t="s">
        <v>43</v>
      </c>
      <c r="D97" s="192"/>
      <c r="E97" s="192"/>
      <c r="F97" s="213" t="s">
        <v>395</v>
      </c>
      <c r="G97" s="214"/>
      <c r="H97" s="192" t="s">
        <v>433</v>
      </c>
      <c r="I97" s="192" t="s">
        <v>430</v>
      </c>
      <c r="J97" s="192"/>
      <c r="K97" s="204"/>
    </row>
    <row r="98" spans="2:11" s="1" customFormat="1" ht="15" customHeight="1">
      <c r="B98" s="218"/>
      <c r="C98" s="219"/>
      <c r="D98" s="219"/>
      <c r="E98" s="219"/>
      <c r="F98" s="219"/>
      <c r="G98" s="219"/>
      <c r="H98" s="219"/>
      <c r="I98" s="219"/>
      <c r="J98" s="219"/>
      <c r="K98" s="220"/>
    </row>
    <row r="99" spans="2:11" s="1" customFormat="1" ht="18.75" customHeight="1">
      <c r="B99" s="221"/>
      <c r="C99" s="222"/>
      <c r="D99" s="222"/>
      <c r="E99" s="222"/>
      <c r="F99" s="222"/>
      <c r="G99" s="222"/>
      <c r="H99" s="222"/>
      <c r="I99" s="222"/>
      <c r="J99" s="222"/>
      <c r="K99" s="221"/>
    </row>
    <row r="100" spans="2:11" s="1" customFormat="1" ht="18.75" customHeight="1">
      <c r="B100" s="199"/>
      <c r="C100" s="199"/>
      <c r="D100" s="199"/>
      <c r="E100" s="199"/>
      <c r="F100" s="199"/>
      <c r="G100" s="199"/>
      <c r="H100" s="199"/>
      <c r="I100" s="199"/>
      <c r="J100" s="199"/>
      <c r="K100" s="199"/>
    </row>
    <row r="101" spans="2:11" s="1" customFormat="1" ht="7.5" customHeight="1">
      <c r="B101" s="200"/>
      <c r="C101" s="201"/>
      <c r="D101" s="201"/>
      <c r="E101" s="201"/>
      <c r="F101" s="201"/>
      <c r="G101" s="201"/>
      <c r="H101" s="201"/>
      <c r="I101" s="201"/>
      <c r="J101" s="201"/>
      <c r="K101" s="202"/>
    </row>
    <row r="102" spans="2:11" s="1" customFormat="1" ht="45" customHeight="1">
      <c r="B102" s="203"/>
      <c r="C102" s="298" t="s">
        <v>434</v>
      </c>
      <c r="D102" s="298"/>
      <c r="E102" s="298"/>
      <c r="F102" s="298"/>
      <c r="G102" s="298"/>
      <c r="H102" s="298"/>
      <c r="I102" s="298"/>
      <c r="J102" s="298"/>
      <c r="K102" s="204"/>
    </row>
    <row r="103" spans="2:11" s="1" customFormat="1" ht="17.25" customHeight="1">
      <c r="B103" s="203"/>
      <c r="C103" s="205" t="s">
        <v>389</v>
      </c>
      <c r="D103" s="205"/>
      <c r="E103" s="205"/>
      <c r="F103" s="205" t="s">
        <v>390</v>
      </c>
      <c r="G103" s="206"/>
      <c r="H103" s="205" t="s">
        <v>49</v>
      </c>
      <c r="I103" s="205" t="s">
        <v>52</v>
      </c>
      <c r="J103" s="205" t="s">
        <v>391</v>
      </c>
      <c r="K103" s="204"/>
    </row>
    <row r="104" spans="2:11" s="1" customFormat="1" ht="17.25" customHeight="1">
      <c r="B104" s="203"/>
      <c r="C104" s="207" t="s">
        <v>392</v>
      </c>
      <c r="D104" s="207"/>
      <c r="E104" s="207"/>
      <c r="F104" s="208" t="s">
        <v>393</v>
      </c>
      <c r="G104" s="209"/>
      <c r="H104" s="207"/>
      <c r="I104" s="207"/>
      <c r="J104" s="207" t="s">
        <v>394</v>
      </c>
      <c r="K104" s="204"/>
    </row>
    <row r="105" spans="2:11" s="1" customFormat="1" ht="5.25" customHeight="1">
      <c r="B105" s="203"/>
      <c r="C105" s="205"/>
      <c r="D105" s="205"/>
      <c r="E105" s="205"/>
      <c r="F105" s="205"/>
      <c r="G105" s="223"/>
      <c r="H105" s="205"/>
      <c r="I105" s="205"/>
      <c r="J105" s="205"/>
      <c r="K105" s="204"/>
    </row>
    <row r="106" spans="2:11" s="1" customFormat="1" ht="15" customHeight="1">
      <c r="B106" s="203"/>
      <c r="C106" s="192" t="s">
        <v>48</v>
      </c>
      <c r="D106" s="212"/>
      <c r="E106" s="212"/>
      <c r="F106" s="213" t="s">
        <v>395</v>
      </c>
      <c r="G106" s="192"/>
      <c r="H106" s="192" t="s">
        <v>435</v>
      </c>
      <c r="I106" s="192" t="s">
        <v>397</v>
      </c>
      <c r="J106" s="192">
        <v>20</v>
      </c>
      <c r="K106" s="204"/>
    </row>
    <row r="107" spans="2:11" s="1" customFormat="1" ht="15" customHeight="1">
      <c r="B107" s="203"/>
      <c r="C107" s="192" t="s">
        <v>398</v>
      </c>
      <c r="D107" s="192"/>
      <c r="E107" s="192"/>
      <c r="F107" s="213" t="s">
        <v>395</v>
      </c>
      <c r="G107" s="192"/>
      <c r="H107" s="192" t="s">
        <v>435</v>
      </c>
      <c r="I107" s="192" t="s">
        <v>397</v>
      </c>
      <c r="J107" s="192">
        <v>120</v>
      </c>
      <c r="K107" s="204"/>
    </row>
    <row r="108" spans="2:11" s="1" customFormat="1" ht="15" customHeight="1">
      <c r="B108" s="215"/>
      <c r="C108" s="192" t="s">
        <v>400</v>
      </c>
      <c r="D108" s="192"/>
      <c r="E108" s="192"/>
      <c r="F108" s="213" t="s">
        <v>401</v>
      </c>
      <c r="G108" s="192"/>
      <c r="H108" s="192" t="s">
        <v>435</v>
      </c>
      <c r="I108" s="192" t="s">
        <v>397</v>
      </c>
      <c r="J108" s="192">
        <v>50</v>
      </c>
      <c r="K108" s="204"/>
    </row>
    <row r="109" spans="2:11" s="1" customFormat="1" ht="15" customHeight="1">
      <c r="B109" s="215"/>
      <c r="C109" s="192" t="s">
        <v>403</v>
      </c>
      <c r="D109" s="192"/>
      <c r="E109" s="192"/>
      <c r="F109" s="213" t="s">
        <v>395</v>
      </c>
      <c r="G109" s="192"/>
      <c r="H109" s="192" t="s">
        <v>435</v>
      </c>
      <c r="I109" s="192" t="s">
        <v>405</v>
      </c>
      <c r="J109" s="192"/>
      <c r="K109" s="204"/>
    </row>
    <row r="110" spans="2:11" s="1" customFormat="1" ht="15" customHeight="1">
      <c r="B110" s="215"/>
      <c r="C110" s="192" t="s">
        <v>414</v>
      </c>
      <c r="D110" s="192"/>
      <c r="E110" s="192"/>
      <c r="F110" s="213" t="s">
        <v>401</v>
      </c>
      <c r="G110" s="192"/>
      <c r="H110" s="192" t="s">
        <v>435</v>
      </c>
      <c r="I110" s="192" t="s">
        <v>397</v>
      </c>
      <c r="J110" s="192">
        <v>50</v>
      </c>
      <c r="K110" s="204"/>
    </row>
    <row r="111" spans="2:11" s="1" customFormat="1" ht="15" customHeight="1">
      <c r="B111" s="215"/>
      <c r="C111" s="192" t="s">
        <v>422</v>
      </c>
      <c r="D111" s="192"/>
      <c r="E111" s="192"/>
      <c r="F111" s="213" t="s">
        <v>401</v>
      </c>
      <c r="G111" s="192"/>
      <c r="H111" s="192" t="s">
        <v>435</v>
      </c>
      <c r="I111" s="192" t="s">
        <v>397</v>
      </c>
      <c r="J111" s="192">
        <v>50</v>
      </c>
      <c r="K111" s="204"/>
    </row>
    <row r="112" spans="2:11" s="1" customFormat="1" ht="15" customHeight="1">
      <c r="B112" s="215"/>
      <c r="C112" s="192" t="s">
        <v>420</v>
      </c>
      <c r="D112" s="192"/>
      <c r="E112" s="192"/>
      <c r="F112" s="213" t="s">
        <v>401</v>
      </c>
      <c r="G112" s="192"/>
      <c r="H112" s="192" t="s">
        <v>435</v>
      </c>
      <c r="I112" s="192" t="s">
        <v>397</v>
      </c>
      <c r="J112" s="192">
        <v>50</v>
      </c>
      <c r="K112" s="204"/>
    </row>
    <row r="113" spans="2:11" s="1" customFormat="1" ht="15" customHeight="1">
      <c r="B113" s="215"/>
      <c r="C113" s="192" t="s">
        <v>48</v>
      </c>
      <c r="D113" s="192"/>
      <c r="E113" s="192"/>
      <c r="F113" s="213" t="s">
        <v>395</v>
      </c>
      <c r="G113" s="192"/>
      <c r="H113" s="192" t="s">
        <v>436</v>
      </c>
      <c r="I113" s="192" t="s">
        <v>397</v>
      </c>
      <c r="J113" s="192">
        <v>20</v>
      </c>
      <c r="K113" s="204"/>
    </row>
    <row r="114" spans="2:11" s="1" customFormat="1" ht="15" customHeight="1">
      <c r="B114" s="215"/>
      <c r="C114" s="192" t="s">
        <v>437</v>
      </c>
      <c r="D114" s="192"/>
      <c r="E114" s="192"/>
      <c r="F114" s="213" t="s">
        <v>395</v>
      </c>
      <c r="G114" s="192"/>
      <c r="H114" s="192" t="s">
        <v>438</v>
      </c>
      <c r="I114" s="192" t="s">
        <v>397</v>
      </c>
      <c r="J114" s="192">
        <v>120</v>
      </c>
      <c r="K114" s="204"/>
    </row>
    <row r="115" spans="2:11" s="1" customFormat="1" ht="15" customHeight="1">
      <c r="B115" s="215"/>
      <c r="C115" s="192" t="s">
        <v>33</v>
      </c>
      <c r="D115" s="192"/>
      <c r="E115" s="192"/>
      <c r="F115" s="213" t="s">
        <v>395</v>
      </c>
      <c r="G115" s="192"/>
      <c r="H115" s="192" t="s">
        <v>439</v>
      </c>
      <c r="I115" s="192" t="s">
        <v>430</v>
      </c>
      <c r="J115" s="192"/>
      <c r="K115" s="204"/>
    </row>
    <row r="116" spans="2:11" s="1" customFormat="1" ht="15" customHeight="1">
      <c r="B116" s="215"/>
      <c r="C116" s="192" t="s">
        <v>43</v>
      </c>
      <c r="D116" s="192"/>
      <c r="E116" s="192"/>
      <c r="F116" s="213" t="s">
        <v>395</v>
      </c>
      <c r="G116" s="192"/>
      <c r="H116" s="192" t="s">
        <v>440</v>
      </c>
      <c r="I116" s="192" t="s">
        <v>430</v>
      </c>
      <c r="J116" s="192"/>
      <c r="K116" s="204"/>
    </row>
    <row r="117" spans="2:11" s="1" customFormat="1" ht="15" customHeight="1">
      <c r="B117" s="215"/>
      <c r="C117" s="192" t="s">
        <v>52</v>
      </c>
      <c r="D117" s="192"/>
      <c r="E117" s="192"/>
      <c r="F117" s="213" t="s">
        <v>395</v>
      </c>
      <c r="G117" s="192"/>
      <c r="H117" s="192" t="s">
        <v>441</v>
      </c>
      <c r="I117" s="192" t="s">
        <v>442</v>
      </c>
      <c r="J117" s="192"/>
      <c r="K117" s="204"/>
    </row>
    <row r="118" spans="2:11" s="1" customFormat="1" ht="15" customHeight="1">
      <c r="B118" s="218"/>
      <c r="C118" s="224"/>
      <c r="D118" s="224"/>
      <c r="E118" s="224"/>
      <c r="F118" s="224"/>
      <c r="G118" s="224"/>
      <c r="H118" s="224"/>
      <c r="I118" s="224"/>
      <c r="J118" s="224"/>
      <c r="K118" s="220"/>
    </row>
    <row r="119" spans="2:11" s="1" customFormat="1" ht="18.75" customHeight="1">
      <c r="B119" s="225"/>
      <c r="C119" s="226"/>
      <c r="D119" s="226"/>
      <c r="E119" s="226"/>
      <c r="F119" s="227"/>
      <c r="G119" s="226"/>
      <c r="H119" s="226"/>
      <c r="I119" s="226"/>
      <c r="J119" s="226"/>
      <c r="K119" s="225"/>
    </row>
    <row r="120" spans="2:11" s="1" customFormat="1" ht="18.75" customHeight="1">
      <c r="B120" s="199"/>
      <c r="C120" s="199"/>
      <c r="D120" s="199"/>
      <c r="E120" s="199"/>
      <c r="F120" s="199"/>
      <c r="G120" s="199"/>
      <c r="H120" s="199"/>
      <c r="I120" s="199"/>
      <c r="J120" s="199"/>
      <c r="K120" s="199"/>
    </row>
    <row r="121" spans="2:11" s="1" customFormat="1" ht="7.5" customHeight="1">
      <c r="B121" s="228"/>
      <c r="C121" s="229"/>
      <c r="D121" s="229"/>
      <c r="E121" s="229"/>
      <c r="F121" s="229"/>
      <c r="G121" s="229"/>
      <c r="H121" s="229"/>
      <c r="I121" s="229"/>
      <c r="J121" s="229"/>
      <c r="K121" s="230"/>
    </row>
    <row r="122" spans="2:11" s="1" customFormat="1" ht="45" customHeight="1">
      <c r="B122" s="231"/>
      <c r="C122" s="299" t="s">
        <v>443</v>
      </c>
      <c r="D122" s="299"/>
      <c r="E122" s="299"/>
      <c r="F122" s="299"/>
      <c r="G122" s="299"/>
      <c r="H122" s="299"/>
      <c r="I122" s="299"/>
      <c r="J122" s="299"/>
      <c r="K122" s="232"/>
    </row>
    <row r="123" spans="2:11" s="1" customFormat="1" ht="17.25" customHeight="1">
      <c r="B123" s="233"/>
      <c r="C123" s="205" t="s">
        <v>389</v>
      </c>
      <c r="D123" s="205"/>
      <c r="E123" s="205"/>
      <c r="F123" s="205" t="s">
        <v>390</v>
      </c>
      <c r="G123" s="206"/>
      <c r="H123" s="205" t="s">
        <v>49</v>
      </c>
      <c r="I123" s="205" t="s">
        <v>52</v>
      </c>
      <c r="J123" s="205" t="s">
        <v>391</v>
      </c>
      <c r="K123" s="234"/>
    </row>
    <row r="124" spans="2:11" s="1" customFormat="1" ht="17.25" customHeight="1">
      <c r="B124" s="233"/>
      <c r="C124" s="207" t="s">
        <v>392</v>
      </c>
      <c r="D124" s="207"/>
      <c r="E124" s="207"/>
      <c r="F124" s="208" t="s">
        <v>393</v>
      </c>
      <c r="G124" s="209"/>
      <c r="H124" s="207"/>
      <c r="I124" s="207"/>
      <c r="J124" s="207" t="s">
        <v>394</v>
      </c>
      <c r="K124" s="234"/>
    </row>
    <row r="125" spans="2:11" s="1" customFormat="1" ht="5.25" customHeight="1">
      <c r="B125" s="235"/>
      <c r="C125" s="210"/>
      <c r="D125" s="210"/>
      <c r="E125" s="210"/>
      <c r="F125" s="210"/>
      <c r="G125" s="236"/>
      <c r="H125" s="210"/>
      <c r="I125" s="210"/>
      <c r="J125" s="210"/>
      <c r="K125" s="237"/>
    </row>
    <row r="126" spans="2:11" s="1" customFormat="1" ht="15" customHeight="1">
      <c r="B126" s="235"/>
      <c r="C126" s="192" t="s">
        <v>398</v>
      </c>
      <c r="D126" s="212"/>
      <c r="E126" s="212"/>
      <c r="F126" s="213" t="s">
        <v>395</v>
      </c>
      <c r="G126" s="192"/>
      <c r="H126" s="192" t="s">
        <v>435</v>
      </c>
      <c r="I126" s="192" t="s">
        <v>397</v>
      </c>
      <c r="J126" s="192">
        <v>120</v>
      </c>
      <c r="K126" s="238"/>
    </row>
    <row r="127" spans="2:11" s="1" customFormat="1" ht="15" customHeight="1">
      <c r="B127" s="235"/>
      <c r="C127" s="192" t="s">
        <v>444</v>
      </c>
      <c r="D127" s="192"/>
      <c r="E127" s="192"/>
      <c r="F127" s="213" t="s">
        <v>395</v>
      </c>
      <c r="G127" s="192"/>
      <c r="H127" s="192" t="s">
        <v>445</v>
      </c>
      <c r="I127" s="192" t="s">
        <v>397</v>
      </c>
      <c r="J127" s="192" t="s">
        <v>446</v>
      </c>
      <c r="K127" s="238"/>
    </row>
    <row r="128" spans="2:11" s="1" customFormat="1" ht="15" customHeight="1">
      <c r="B128" s="235"/>
      <c r="C128" s="192" t="s">
        <v>343</v>
      </c>
      <c r="D128" s="192"/>
      <c r="E128" s="192"/>
      <c r="F128" s="213" t="s">
        <v>395</v>
      </c>
      <c r="G128" s="192"/>
      <c r="H128" s="192" t="s">
        <v>447</v>
      </c>
      <c r="I128" s="192" t="s">
        <v>397</v>
      </c>
      <c r="J128" s="192" t="s">
        <v>446</v>
      </c>
      <c r="K128" s="238"/>
    </row>
    <row r="129" spans="2:11" s="1" customFormat="1" ht="15" customHeight="1">
      <c r="B129" s="235"/>
      <c r="C129" s="192" t="s">
        <v>406</v>
      </c>
      <c r="D129" s="192"/>
      <c r="E129" s="192"/>
      <c r="F129" s="213" t="s">
        <v>401</v>
      </c>
      <c r="G129" s="192"/>
      <c r="H129" s="192" t="s">
        <v>407</v>
      </c>
      <c r="I129" s="192" t="s">
        <v>397</v>
      </c>
      <c r="J129" s="192">
        <v>15</v>
      </c>
      <c r="K129" s="238"/>
    </row>
    <row r="130" spans="2:11" s="1" customFormat="1" ht="15" customHeight="1">
      <c r="B130" s="235"/>
      <c r="C130" s="216" t="s">
        <v>408</v>
      </c>
      <c r="D130" s="216"/>
      <c r="E130" s="216"/>
      <c r="F130" s="217" t="s">
        <v>401</v>
      </c>
      <c r="G130" s="216"/>
      <c r="H130" s="216" t="s">
        <v>409</v>
      </c>
      <c r="I130" s="216" t="s">
        <v>397</v>
      </c>
      <c r="J130" s="216">
        <v>15</v>
      </c>
      <c r="K130" s="238"/>
    </row>
    <row r="131" spans="2:11" s="1" customFormat="1" ht="15" customHeight="1">
      <c r="B131" s="235"/>
      <c r="C131" s="216" t="s">
        <v>410</v>
      </c>
      <c r="D131" s="216"/>
      <c r="E131" s="216"/>
      <c r="F131" s="217" t="s">
        <v>401</v>
      </c>
      <c r="G131" s="216"/>
      <c r="H131" s="216" t="s">
        <v>411</v>
      </c>
      <c r="I131" s="216" t="s">
        <v>397</v>
      </c>
      <c r="J131" s="216">
        <v>20</v>
      </c>
      <c r="K131" s="238"/>
    </row>
    <row r="132" spans="2:11" s="1" customFormat="1" ht="15" customHeight="1">
      <c r="B132" s="235"/>
      <c r="C132" s="216" t="s">
        <v>412</v>
      </c>
      <c r="D132" s="216"/>
      <c r="E132" s="216"/>
      <c r="F132" s="217" t="s">
        <v>401</v>
      </c>
      <c r="G132" s="216"/>
      <c r="H132" s="216" t="s">
        <v>413</v>
      </c>
      <c r="I132" s="216" t="s">
        <v>397</v>
      </c>
      <c r="J132" s="216">
        <v>20</v>
      </c>
      <c r="K132" s="238"/>
    </row>
    <row r="133" spans="2:11" s="1" customFormat="1" ht="15" customHeight="1">
      <c r="B133" s="235"/>
      <c r="C133" s="192" t="s">
        <v>400</v>
      </c>
      <c r="D133" s="192"/>
      <c r="E133" s="192"/>
      <c r="F133" s="213" t="s">
        <v>401</v>
      </c>
      <c r="G133" s="192"/>
      <c r="H133" s="192" t="s">
        <v>435</v>
      </c>
      <c r="I133" s="192" t="s">
        <v>397</v>
      </c>
      <c r="J133" s="192">
        <v>50</v>
      </c>
      <c r="K133" s="238"/>
    </row>
    <row r="134" spans="2:11" s="1" customFormat="1" ht="15" customHeight="1">
      <c r="B134" s="235"/>
      <c r="C134" s="192" t="s">
        <v>414</v>
      </c>
      <c r="D134" s="192"/>
      <c r="E134" s="192"/>
      <c r="F134" s="213" t="s">
        <v>401</v>
      </c>
      <c r="G134" s="192"/>
      <c r="H134" s="192" t="s">
        <v>435</v>
      </c>
      <c r="I134" s="192" t="s">
        <v>397</v>
      </c>
      <c r="J134" s="192">
        <v>50</v>
      </c>
      <c r="K134" s="238"/>
    </row>
    <row r="135" spans="2:11" s="1" customFormat="1" ht="15" customHeight="1">
      <c r="B135" s="235"/>
      <c r="C135" s="192" t="s">
        <v>420</v>
      </c>
      <c r="D135" s="192"/>
      <c r="E135" s="192"/>
      <c r="F135" s="213" t="s">
        <v>401</v>
      </c>
      <c r="G135" s="192"/>
      <c r="H135" s="192" t="s">
        <v>435</v>
      </c>
      <c r="I135" s="192" t="s">
        <v>397</v>
      </c>
      <c r="J135" s="192">
        <v>50</v>
      </c>
      <c r="K135" s="238"/>
    </row>
    <row r="136" spans="2:11" s="1" customFormat="1" ht="15" customHeight="1">
      <c r="B136" s="235"/>
      <c r="C136" s="192" t="s">
        <v>422</v>
      </c>
      <c r="D136" s="192"/>
      <c r="E136" s="192"/>
      <c r="F136" s="213" t="s">
        <v>401</v>
      </c>
      <c r="G136" s="192"/>
      <c r="H136" s="192" t="s">
        <v>435</v>
      </c>
      <c r="I136" s="192" t="s">
        <v>397</v>
      </c>
      <c r="J136" s="192">
        <v>50</v>
      </c>
      <c r="K136" s="238"/>
    </row>
    <row r="137" spans="2:11" s="1" customFormat="1" ht="15" customHeight="1">
      <c r="B137" s="235"/>
      <c r="C137" s="192" t="s">
        <v>423</v>
      </c>
      <c r="D137" s="192"/>
      <c r="E137" s="192"/>
      <c r="F137" s="213" t="s">
        <v>401</v>
      </c>
      <c r="G137" s="192"/>
      <c r="H137" s="192" t="s">
        <v>448</v>
      </c>
      <c r="I137" s="192" t="s">
        <v>397</v>
      </c>
      <c r="J137" s="192">
        <v>255</v>
      </c>
      <c r="K137" s="238"/>
    </row>
    <row r="138" spans="2:11" s="1" customFormat="1" ht="15" customHeight="1">
      <c r="B138" s="235"/>
      <c r="C138" s="192" t="s">
        <v>425</v>
      </c>
      <c r="D138" s="192"/>
      <c r="E138" s="192"/>
      <c r="F138" s="213" t="s">
        <v>395</v>
      </c>
      <c r="G138" s="192"/>
      <c r="H138" s="192" t="s">
        <v>449</v>
      </c>
      <c r="I138" s="192" t="s">
        <v>427</v>
      </c>
      <c r="J138" s="192"/>
      <c r="K138" s="238"/>
    </row>
    <row r="139" spans="2:11" s="1" customFormat="1" ht="15" customHeight="1">
      <c r="B139" s="235"/>
      <c r="C139" s="192" t="s">
        <v>428</v>
      </c>
      <c r="D139" s="192"/>
      <c r="E139" s="192"/>
      <c r="F139" s="213" t="s">
        <v>395</v>
      </c>
      <c r="G139" s="192"/>
      <c r="H139" s="192" t="s">
        <v>450</v>
      </c>
      <c r="I139" s="192" t="s">
        <v>430</v>
      </c>
      <c r="J139" s="192"/>
      <c r="K139" s="238"/>
    </row>
    <row r="140" spans="2:11" s="1" customFormat="1" ht="15" customHeight="1">
      <c r="B140" s="235"/>
      <c r="C140" s="192" t="s">
        <v>431</v>
      </c>
      <c r="D140" s="192"/>
      <c r="E140" s="192"/>
      <c r="F140" s="213" t="s">
        <v>395</v>
      </c>
      <c r="G140" s="192"/>
      <c r="H140" s="192" t="s">
        <v>431</v>
      </c>
      <c r="I140" s="192" t="s">
        <v>430</v>
      </c>
      <c r="J140" s="192"/>
      <c r="K140" s="238"/>
    </row>
    <row r="141" spans="2:11" s="1" customFormat="1" ht="15" customHeight="1">
      <c r="B141" s="235"/>
      <c r="C141" s="192" t="s">
        <v>33</v>
      </c>
      <c r="D141" s="192"/>
      <c r="E141" s="192"/>
      <c r="F141" s="213" t="s">
        <v>395</v>
      </c>
      <c r="G141" s="192"/>
      <c r="H141" s="192" t="s">
        <v>451</v>
      </c>
      <c r="I141" s="192" t="s">
        <v>430</v>
      </c>
      <c r="J141" s="192"/>
      <c r="K141" s="238"/>
    </row>
    <row r="142" spans="2:11" s="1" customFormat="1" ht="15" customHeight="1">
      <c r="B142" s="235"/>
      <c r="C142" s="192" t="s">
        <v>452</v>
      </c>
      <c r="D142" s="192"/>
      <c r="E142" s="192"/>
      <c r="F142" s="213" t="s">
        <v>395</v>
      </c>
      <c r="G142" s="192"/>
      <c r="H142" s="192" t="s">
        <v>453</v>
      </c>
      <c r="I142" s="192" t="s">
        <v>430</v>
      </c>
      <c r="J142" s="192"/>
      <c r="K142" s="238"/>
    </row>
    <row r="143" spans="2:11" s="1" customFormat="1" ht="15" customHeight="1">
      <c r="B143" s="239"/>
      <c r="C143" s="240"/>
      <c r="D143" s="240"/>
      <c r="E143" s="240"/>
      <c r="F143" s="240"/>
      <c r="G143" s="240"/>
      <c r="H143" s="240"/>
      <c r="I143" s="240"/>
      <c r="J143" s="240"/>
      <c r="K143" s="241"/>
    </row>
    <row r="144" spans="2:11" s="1" customFormat="1" ht="18.75" customHeight="1">
      <c r="B144" s="226"/>
      <c r="C144" s="226"/>
      <c r="D144" s="226"/>
      <c r="E144" s="226"/>
      <c r="F144" s="227"/>
      <c r="G144" s="226"/>
      <c r="H144" s="226"/>
      <c r="I144" s="226"/>
      <c r="J144" s="226"/>
      <c r="K144" s="226"/>
    </row>
    <row r="145" spans="2:11" s="1" customFormat="1" ht="18.75" customHeight="1">
      <c r="B145" s="199"/>
      <c r="C145" s="199"/>
      <c r="D145" s="199"/>
      <c r="E145" s="199"/>
      <c r="F145" s="199"/>
      <c r="G145" s="199"/>
      <c r="H145" s="199"/>
      <c r="I145" s="199"/>
      <c r="J145" s="199"/>
      <c r="K145" s="199"/>
    </row>
    <row r="146" spans="2:11" s="1" customFormat="1" ht="7.5" customHeight="1">
      <c r="B146" s="200"/>
      <c r="C146" s="201"/>
      <c r="D146" s="201"/>
      <c r="E146" s="201"/>
      <c r="F146" s="201"/>
      <c r="G146" s="201"/>
      <c r="H146" s="201"/>
      <c r="I146" s="201"/>
      <c r="J146" s="201"/>
      <c r="K146" s="202"/>
    </row>
    <row r="147" spans="2:11" s="1" customFormat="1" ht="45" customHeight="1">
      <c r="B147" s="203"/>
      <c r="C147" s="298" t="s">
        <v>454</v>
      </c>
      <c r="D147" s="298"/>
      <c r="E147" s="298"/>
      <c r="F147" s="298"/>
      <c r="G147" s="298"/>
      <c r="H147" s="298"/>
      <c r="I147" s="298"/>
      <c r="J147" s="298"/>
      <c r="K147" s="204"/>
    </row>
    <row r="148" spans="2:11" s="1" customFormat="1" ht="17.25" customHeight="1">
      <c r="B148" s="203"/>
      <c r="C148" s="205" t="s">
        <v>389</v>
      </c>
      <c r="D148" s="205"/>
      <c r="E148" s="205"/>
      <c r="F148" s="205" t="s">
        <v>390</v>
      </c>
      <c r="G148" s="206"/>
      <c r="H148" s="205" t="s">
        <v>49</v>
      </c>
      <c r="I148" s="205" t="s">
        <v>52</v>
      </c>
      <c r="J148" s="205" t="s">
        <v>391</v>
      </c>
      <c r="K148" s="204"/>
    </row>
    <row r="149" spans="2:11" s="1" customFormat="1" ht="17.25" customHeight="1">
      <c r="B149" s="203"/>
      <c r="C149" s="207" t="s">
        <v>392</v>
      </c>
      <c r="D149" s="207"/>
      <c r="E149" s="207"/>
      <c r="F149" s="208" t="s">
        <v>393</v>
      </c>
      <c r="G149" s="209"/>
      <c r="H149" s="207"/>
      <c r="I149" s="207"/>
      <c r="J149" s="207" t="s">
        <v>394</v>
      </c>
      <c r="K149" s="204"/>
    </row>
    <row r="150" spans="2:11" s="1" customFormat="1" ht="5.25" customHeight="1">
      <c r="B150" s="215"/>
      <c r="C150" s="210"/>
      <c r="D150" s="210"/>
      <c r="E150" s="210"/>
      <c r="F150" s="210"/>
      <c r="G150" s="211"/>
      <c r="H150" s="210"/>
      <c r="I150" s="210"/>
      <c r="J150" s="210"/>
      <c r="K150" s="238"/>
    </row>
    <row r="151" spans="2:11" s="1" customFormat="1" ht="15" customHeight="1">
      <c r="B151" s="215"/>
      <c r="C151" s="242" t="s">
        <v>398</v>
      </c>
      <c r="D151" s="192"/>
      <c r="E151" s="192"/>
      <c r="F151" s="243" t="s">
        <v>395</v>
      </c>
      <c r="G151" s="192"/>
      <c r="H151" s="242" t="s">
        <v>435</v>
      </c>
      <c r="I151" s="242" t="s">
        <v>397</v>
      </c>
      <c r="J151" s="242">
        <v>120</v>
      </c>
      <c r="K151" s="238"/>
    </row>
    <row r="152" spans="2:11" s="1" customFormat="1" ht="15" customHeight="1">
      <c r="B152" s="215"/>
      <c r="C152" s="242" t="s">
        <v>444</v>
      </c>
      <c r="D152" s="192"/>
      <c r="E152" s="192"/>
      <c r="F152" s="243" t="s">
        <v>395</v>
      </c>
      <c r="G152" s="192"/>
      <c r="H152" s="242" t="s">
        <v>455</v>
      </c>
      <c r="I152" s="242" t="s">
        <v>397</v>
      </c>
      <c r="J152" s="242" t="s">
        <v>446</v>
      </c>
      <c r="K152" s="238"/>
    </row>
    <row r="153" spans="2:11" s="1" customFormat="1" ht="15" customHeight="1">
      <c r="B153" s="215"/>
      <c r="C153" s="242" t="s">
        <v>343</v>
      </c>
      <c r="D153" s="192"/>
      <c r="E153" s="192"/>
      <c r="F153" s="243" t="s">
        <v>395</v>
      </c>
      <c r="G153" s="192"/>
      <c r="H153" s="242" t="s">
        <v>456</v>
      </c>
      <c r="I153" s="242" t="s">
        <v>397</v>
      </c>
      <c r="J153" s="242" t="s">
        <v>446</v>
      </c>
      <c r="K153" s="238"/>
    </row>
    <row r="154" spans="2:11" s="1" customFormat="1" ht="15" customHeight="1">
      <c r="B154" s="215"/>
      <c r="C154" s="242" t="s">
        <v>400</v>
      </c>
      <c r="D154" s="192"/>
      <c r="E154" s="192"/>
      <c r="F154" s="243" t="s">
        <v>401</v>
      </c>
      <c r="G154" s="192"/>
      <c r="H154" s="242" t="s">
        <v>435</v>
      </c>
      <c r="I154" s="242" t="s">
        <v>397</v>
      </c>
      <c r="J154" s="242">
        <v>50</v>
      </c>
      <c r="K154" s="238"/>
    </row>
    <row r="155" spans="2:11" s="1" customFormat="1" ht="15" customHeight="1">
      <c r="B155" s="215"/>
      <c r="C155" s="242" t="s">
        <v>403</v>
      </c>
      <c r="D155" s="192"/>
      <c r="E155" s="192"/>
      <c r="F155" s="243" t="s">
        <v>395</v>
      </c>
      <c r="G155" s="192"/>
      <c r="H155" s="242" t="s">
        <v>435</v>
      </c>
      <c r="I155" s="242" t="s">
        <v>405</v>
      </c>
      <c r="J155" s="242"/>
      <c r="K155" s="238"/>
    </row>
    <row r="156" spans="2:11" s="1" customFormat="1" ht="15" customHeight="1">
      <c r="B156" s="215"/>
      <c r="C156" s="242" t="s">
        <v>414</v>
      </c>
      <c r="D156" s="192"/>
      <c r="E156" s="192"/>
      <c r="F156" s="243" t="s">
        <v>401</v>
      </c>
      <c r="G156" s="192"/>
      <c r="H156" s="242" t="s">
        <v>435</v>
      </c>
      <c r="I156" s="242" t="s">
        <v>397</v>
      </c>
      <c r="J156" s="242">
        <v>50</v>
      </c>
      <c r="K156" s="238"/>
    </row>
    <row r="157" spans="2:11" s="1" customFormat="1" ht="15" customHeight="1">
      <c r="B157" s="215"/>
      <c r="C157" s="242" t="s">
        <v>422</v>
      </c>
      <c r="D157" s="192"/>
      <c r="E157" s="192"/>
      <c r="F157" s="243" t="s">
        <v>401</v>
      </c>
      <c r="G157" s="192"/>
      <c r="H157" s="242" t="s">
        <v>435</v>
      </c>
      <c r="I157" s="242" t="s">
        <v>397</v>
      </c>
      <c r="J157" s="242">
        <v>50</v>
      </c>
      <c r="K157" s="238"/>
    </row>
    <row r="158" spans="2:11" s="1" customFormat="1" ht="15" customHeight="1">
      <c r="B158" s="215"/>
      <c r="C158" s="242" t="s">
        <v>420</v>
      </c>
      <c r="D158" s="192"/>
      <c r="E158" s="192"/>
      <c r="F158" s="243" t="s">
        <v>401</v>
      </c>
      <c r="G158" s="192"/>
      <c r="H158" s="242" t="s">
        <v>435</v>
      </c>
      <c r="I158" s="242" t="s">
        <v>397</v>
      </c>
      <c r="J158" s="242">
        <v>50</v>
      </c>
      <c r="K158" s="238"/>
    </row>
    <row r="159" spans="2:11" s="1" customFormat="1" ht="15" customHeight="1">
      <c r="B159" s="215"/>
      <c r="C159" s="242" t="s">
        <v>81</v>
      </c>
      <c r="D159" s="192"/>
      <c r="E159" s="192"/>
      <c r="F159" s="243" t="s">
        <v>395</v>
      </c>
      <c r="G159" s="192"/>
      <c r="H159" s="242" t="s">
        <v>457</v>
      </c>
      <c r="I159" s="242" t="s">
        <v>397</v>
      </c>
      <c r="J159" s="242" t="s">
        <v>458</v>
      </c>
      <c r="K159" s="238"/>
    </row>
    <row r="160" spans="2:11" s="1" customFormat="1" ht="15" customHeight="1">
      <c r="B160" s="215"/>
      <c r="C160" s="242" t="s">
        <v>459</v>
      </c>
      <c r="D160" s="192"/>
      <c r="E160" s="192"/>
      <c r="F160" s="243" t="s">
        <v>395</v>
      </c>
      <c r="G160" s="192"/>
      <c r="H160" s="242" t="s">
        <v>460</v>
      </c>
      <c r="I160" s="242" t="s">
        <v>430</v>
      </c>
      <c r="J160" s="242"/>
      <c r="K160" s="238"/>
    </row>
    <row r="161" spans="2:11" s="1" customFormat="1" ht="15" customHeight="1">
      <c r="B161" s="244"/>
      <c r="C161" s="245"/>
      <c r="D161" s="245"/>
      <c r="E161" s="245"/>
      <c r="F161" s="245"/>
      <c r="G161" s="245"/>
      <c r="H161" s="245"/>
      <c r="I161" s="245"/>
      <c r="J161" s="245"/>
      <c r="K161" s="246"/>
    </row>
    <row r="162" spans="2:11" s="1" customFormat="1" ht="18.75" customHeight="1">
      <c r="B162" s="226"/>
      <c r="C162" s="236"/>
      <c r="D162" s="236"/>
      <c r="E162" s="236"/>
      <c r="F162" s="247"/>
      <c r="G162" s="236"/>
      <c r="H162" s="236"/>
      <c r="I162" s="236"/>
      <c r="J162" s="236"/>
      <c r="K162" s="226"/>
    </row>
    <row r="163" spans="2:11" s="1" customFormat="1" ht="18.75" customHeight="1">
      <c r="B163" s="226"/>
      <c r="C163" s="236"/>
      <c r="D163" s="236"/>
      <c r="E163" s="236"/>
      <c r="F163" s="247"/>
      <c r="G163" s="236"/>
      <c r="H163" s="236"/>
      <c r="I163" s="236"/>
      <c r="J163" s="236"/>
      <c r="K163" s="226"/>
    </row>
    <row r="164" spans="2:11" s="1" customFormat="1" ht="18.75" customHeight="1">
      <c r="B164" s="226"/>
      <c r="C164" s="236"/>
      <c r="D164" s="236"/>
      <c r="E164" s="236"/>
      <c r="F164" s="247"/>
      <c r="G164" s="236"/>
      <c r="H164" s="236"/>
      <c r="I164" s="236"/>
      <c r="J164" s="236"/>
      <c r="K164" s="226"/>
    </row>
    <row r="165" spans="2:11" s="1" customFormat="1" ht="18.75" customHeight="1">
      <c r="B165" s="226"/>
      <c r="C165" s="236"/>
      <c r="D165" s="236"/>
      <c r="E165" s="236"/>
      <c r="F165" s="247"/>
      <c r="G165" s="236"/>
      <c r="H165" s="236"/>
      <c r="I165" s="236"/>
      <c r="J165" s="236"/>
      <c r="K165" s="226"/>
    </row>
    <row r="166" spans="2:11" s="1" customFormat="1" ht="18.75" customHeight="1">
      <c r="B166" s="226"/>
      <c r="C166" s="236"/>
      <c r="D166" s="236"/>
      <c r="E166" s="236"/>
      <c r="F166" s="247"/>
      <c r="G166" s="236"/>
      <c r="H166" s="236"/>
      <c r="I166" s="236"/>
      <c r="J166" s="236"/>
      <c r="K166" s="226"/>
    </row>
    <row r="167" spans="2:11" s="1" customFormat="1" ht="18.75" customHeight="1">
      <c r="B167" s="226"/>
      <c r="C167" s="236"/>
      <c r="D167" s="236"/>
      <c r="E167" s="236"/>
      <c r="F167" s="247"/>
      <c r="G167" s="236"/>
      <c r="H167" s="236"/>
      <c r="I167" s="236"/>
      <c r="J167" s="236"/>
      <c r="K167" s="226"/>
    </row>
    <row r="168" spans="2:11" s="1" customFormat="1" ht="18.75" customHeight="1">
      <c r="B168" s="226"/>
      <c r="C168" s="236"/>
      <c r="D168" s="236"/>
      <c r="E168" s="236"/>
      <c r="F168" s="247"/>
      <c r="G168" s="236"/>
      <c r="H168" s="236"/>
      <c r="I168" s="236"/>
      <c r="J168" s="236"/>
      <c r="K168" s="226"/>
    </row>
    <row r="169" spans="2:11" s="1" customFormat="1" ht="18.75" customHeight="1">
      <c r="B169" s="199"/>
      <c r="C169" s="199"/>
      <c r="D169" s="199"/>
      <c r="E169" s="199"/>
      <c r="F169" s="199"/>
      <c r="G169" s="199"/>
      <c r="H169" s="199"/>
      <c r="I169" s="199"/>
      <c r="J169" s="199"/>
      <c r="K169" s="199"/>
    </row>
    <row r="170" spans="2:11" s="1" customFormat="1" ht="7.5" customHeight="1">
      <c r="B170" s="181"/>
      <c r="C170" s="182"/>
      <c r="D170" s="182"/>
      <c r="E170" s="182"/>
      <c r="F170" s="182"/>
      <c r="G170" s="182"/>
      <c r="H170" s="182"/>
      <c r="I170" s="182"/>
      <c r="J170" s="182"/>
      <c r="K170" s="183"/>
    </row>
    <row r="171" spans="2:11" s="1" customFormat="1" ht="45" customHeight="1">
      <c r="B171" s="184"/>
      <c r="C171" s="299" t="s">
        <v>461</v>
      </c>
      <c r="D171" s="299"/>
      <c r="E171" s="299"/>
      <c r="F171" s="299"/>
      <c r="G171" s="299"/>
      <c r="H171" s="299"/>
      <c r="I171" s="299"/>
      <c r="J171" s="299"/>
      <c r="K171" s="185"/>
    </row>
    <row r="172" spans="2:11" s="1" customFormat="1" ht="17.25" customHeight="1">
      <c r="B172" s="184"/>
      <c r="C172" s="205" t="s">
        <v>389</v>
      </c>
      <c r="D172" s="205"/>
      <c r="E172" s="205"/>
      <c r="F172" s="205" t="s">
        <v>390</v>
      </c>
      <c r="G172" s="248"/>
      <c r="H172" s="249" t="s">
        <v>49</v>
      </c>
      <c r="I172" s="249" t="s">
        <v>52</v>
      </c>
      <c r="J172" s="205" t="s">
        <v>391</v>
      </c>
      <c r="K172" s="185"/>
    </row>
    <row r="173" spans="2:11" s="1" customFormat="1" ht="17.25" customHeight="1">
      <c r="B173" s="186"/>
      <c r="C173" s="207" t="s">
        <v>392</v>
      </c>
      <c r="D173" s="207"/>
      <c r="E173" s="207"/>
      <c r="F173" s="208" t="s">
        <v>393</v>
      </c>
      <c r="G173" s="250"/>
      <c r="H173" s="251"/>
      <c r="I173" s="251"/>
      <c r="J173" s="207" t="s">
        <v>394</v>
      </c>
      <c r="K173" s="187"/>
    </row>
    <row r="174" spans="2:11" s="1" customFormat="1" ht="5.25" customHeight="1">
      <c r="B174" s="215"/>
      <c r="C174" s="210"/>
      <c r="D174" s="210"/>
      <c r="E174" s="210"/>
      <c r="F174" s="210"/>
      <c r="G174" s="211"/>
      <c r="H174" s="210"/>
      <c r="I174" s="210"/>
      <c r="J174" s="210"/>
      <c r="K174" s="238"/>
    </row>
    <row r="175" spans="2:11" s="1" customFormat="1" ht="15" customHeight="1">
      <c r="B175" s="215"/>
      <c r="C175" s="192" t="s">
        <v>398</v>
      </c>
      <c r="D175" s="192"/>
      <c r="E175" s="192"/>
      <c r="F175" s="213" t="s">
        <v>395</v>
      </c>
      <c r="G175" s="192"/>
      <c r="H175" s="192" t="s">
        <v>435</v>
      </c>
      <c r="I175" s="192" t="s">
        <v>397</v>
      </c>
      <c r="J175" s="192">
        <v>120</v>
      </c>
      <c r="K175" s="238"/>
    </row>
    <row r="176" spans="2:11" s="1" customFormat="1" ht="15" customHeight="1">
      <c r="B176" s="215"/>
      <c r="C176" s="192" t="s">
        <v>444</v>
      </c>
      <c r="D176" s="192"/>
      <c r="E176" s="192"/>
      <c r="F176" s="213" t="s">
        <v>395</v>
      </c>
      <c r="G176" s="192"/>
      <c r="H176" s="192" t="s">
        <v>445</v>
      </c>
      <c r="I176" s="192" t="s">
        <v>397</v>
      </c>
      <c r="J176" s="192" t="s">
        <v>446</v>
      </c>
      <c r="K176" s="238"/>
    </row>
    <row r="177" spans="2:11" s="1" customFormat="1" ht="15" customHeight="1">
      <c r="B177" s="215"/>
      <c r="C177" s="192" t="s">
        <v>343</v>
      </c>
      <c r="D177" s="192"/>
      <c r="E177" s="192"/>
      <c r="F177" s="213" t="s">
        <v>395</v>
      </c>
      <c r="G177" s="192"/>
      <c r="H177" s="192" t="s">
        <v>462</v>
      </c>
      <c r="I177" s="192" t="s">
        <v>397</v>
      </c>
      <c r="J177" s="192" t="s">
        <v>446</v>
      </c>
      <c r="K177" s="238"/>
    </row>
    <row r="178" spans="2:11" s="1" customFormat="1" ht="15" customHeight="1">
      <c r="B178" s="215"/>
      <c r="C178" s="192" t="s">
        <v>400</v>
      </c>
      <c r="D178" s="192"/>
      <c r="E178" s="192"/>
      <c r="F178" s="213" t="s">
        <v>401</v>
      </c>
      <c r="G178" s="192"/>
      <c r="H178" s="192" t="s">
        <v>462</v>
      </c>
      <c r="I178" s="192" t="s">
        <v>397</v>
      </c>
      <c r="J178" s="192">
        <v>50</v>
      </c>
      <c r="K178" s="238"/>
    </row>
    <row r="179" spans="2:11" s="1" customFormat="1" ht="15" customHeight="1">
      <c r="B179" s="215"/>
      <c r="C179" s="192" t="s">
        <v>403</v>
      </c>
      <c r="D179" s="192"/>
      <c r="E179" s="192"/>
      <c r="F179" s="213" t="s">
        <v>395</v>
      </c>
      <c r="G179" s="192"/>
      <c r="H179" s="192" t="s">
        <v>462</v>
      </c>
      <c r="I179" s="192" t="s">
        <v>405</v>
      </c>
      <c r="J179" s="192"/>
      <c r="K179" s="238"/>
    </row>
    <row r="180" spans="2:11" s="1" customFormat="1" ht="15" customHeight="1">
      <c r="B180" s="215"/>
      <c r="C180" s="192" t="s">
        <v>414</v>
      </c>
      <c r="D180" s="192"/>
      <c r="E180" s="192"/>
      <c r="F180" s="213" t="s">
        <v>401</v>
      </c>
      <c r="G180" s="192"/>
      <c r="H180" s="192" t="s">
        <v>462</v>
      </c>
      <c r="I180" s="192" t="s">
        <v>397</v>
      </c>
      <c r="J180" s="192">
        <v>50</v>
      </c>
      <c r="K180" s="238"/>
    </row>
    <row r="181" spans="2:11" s="1" customFormat="1" ht="15" customHeight="1">
      <c r="B181" s="215"/>
      <c r="C181" s="192" t="s">
        <v>422</v>
      </c>
      <c r="D181" s="192"/>
      <c r="E181" s="192"/>
      <c r="F181" s="213" t="s">
        <v>401</v>
      </c>
      <c r="G181" s="192"/>
      <c r="H181" s="192" t="s">
        <v>462</v>
      </c>
      <c r="I181" s="192" t="s">
        <v>397</v>
      </c>
      <c r="J181" s="192">
        <v>50</v>
      </c>
      <c r="K181" s="238"/>
    </row>
    <row r="182" spans="2:11" s="1" customFormat="1" ht="15" customHeight="1">
      <c r="B182" s="215"/>
      <c r="C182" s="192" t="s">
        <v>420</v>
      </c>
      <c r="D182" s="192"/>
      <c r="E182" s="192"/>
      <c r="F182" s="213" t="s">
        <v>401</v>
      </c>
      <c r="G182" s="192"/>
      <c r="H182" s="192" t="s">
        <v>462</v>
      </c>
      <c r="I182" s="192" t="s">
        <v>397</v>
      </c>
      <c r="J182" s="192">
        <v>50</v>
      </c>
      <c r="K182" s="238"/>
    </row>
    <row r="183" spans="2:11" s="1" customFormat="1" ht="15" customHeight="1">
      <c r="B183" s="215"/>
      <c r="C183" s="192" t="s">
        <v>88</v>
      </c>
      <c r="D183" s="192"/>
      <c r="E183" s="192"/>
      <c r="F183" s="213" t="s">
        <v>395</v>
      </c>
      <c r="G183" s="192"/>
      <c r="H183" s="192" t="s">
        <v>463</v>
      </c>
      <c r="I183" s="192" t="s">
        <v>464</v>
      </c>
      <c r="J183" s="192"/>
      <c r="K183" s="238"/>
    </row>
    <row r="184" spans="2:11" s="1" customFormat="1" ht="15" customHeight="1">
      <c r="B184" s="215"/>
      <c r="C184" s="192" t="s">
        <v>52</v>
      </c>
      <c r="D184" s="192"/>
      <c r="E184" s="192"/>
      <c r="F184" s="213" t="s">
        <v>395</v>
      </c>
      <c r="G184" s="192"/>
      <c r="H184" s="192" t="s">
        <v>465</v>
      </c>
      <c r="I184" s="192" t="s">
        <v>466</v>
      </c>
      <c r="J184" s="192">
        <v>1</v>
      </c>
      <c r="K184" s="238"/>
    </row>
    <row r="185" spans="2:11" s="1" customFormat="1" ht="15" customHeight="1">
      <c r="B185" s="215"/>
      <c r="C185" s="192" t="s">
        <v>48</v>
      </c>
      <c r="D185" s="192"/>
      <c r="E185" s="192"/>
      <c r="F185" s="213" t="s">
        <v>395</v>
      </c>
      <c r="G185" s="192"/>
      <c r="H185" s="192" t="s">
        <v>467</v>
      </c>
      <c r="I185" s="192" t="s">
        <v>397</v>
      </c>
      <c r="J185" s="192">
        <v>20</v>
      </c>
      <c r="K185" s="238"/>
    </row>
    <row r="186" spans="2:11" s="1" customFormat="1" ht="15" customHeight="1">
      <c r="B186" s="215"/>
      <c r="C186" s="192" t="s">
        <v>49</v>
      </c>
      <c r="D186" s="192"/>
      <c r="E186" s="192"/>
      <c r="F186" s="213" t="s">
        <v>395</v>
      </c>
      <c r="G186" s="192"/>
      <c r="H186" s="192" t="s">
        <v>468</v>
      </c>
      <c r="I186" s="192" t="s">
        <v>397</v>
      </c>
      <c r="J186" s="192">
        <v>255</v>
      </c>
      <c r="K186" s="238"/>
    </row>
    <row r="187" spans="2:11" s="1" customFormat="1" ht="15" customHeight="1">
      <c r="B187" s="215"/>
      <c r="C187" s="192" t="s">
        <v>89</v>
      </c>
      <c r="D187" s="192"/>
      <c r="E187" s="192"/>
      <c r="F187" s="213" t="s">
        <v>395</v>
      </c>
      <c r="G187" s="192"/>
      <c r="H187" s="192" t="s">
        <v>359</v>
      </c>
      <c r="I187" s="192" t="s">
        <v>397</v>
      </c>
      <c r="J187" s="192">
        <v>10</v>
      </c>
      <c r="K187" s="238"/>
    </row>
    <row r="188" spans="2:11" s="1" customFormat="1" ht="15" customHeight="1">
      <c r="B188" s="215"/>
      <c r="C188" s="192" t="s">
        <v>90</v>
      </c>
      <c r="D188" s="192"/>
      <c r="E188" s="192"/>
      <c r="F188" s="213" t="s">
        <v>395</v>
      </c>
      <c r="G188" s="192"/>
      <c r="H188" s="192" t="s">
        <v>469</v>
      </c>
      <c r="I188" s="192" t="s">
        <v>430</v>
      </c>
      <c r="J188" s="192"/>
      <c r="K188" s="238"/>
    </row>
    <row r="189" spans="2:11" s="1" customFormat="1" ht="15" customHeight="1">
      <c r="B189" s="215"/>
      <c r="C189" s="192" t="s">
        <v>470</v>
      </c>
      <c r="D189" s="192"/>
      <c r="E189" s="192"/>
      <c r="F189" s="213" t="s">
        <v>395</v>
      </c>
      <c r="G189" s="192"/>
      <c r="H189" s="192" t="s">
        <v>471</v>
      </c>
      <c r="I189" s="192" t="s">
        <v>430</v>
      </c>
      <c r="J189" s="192"/>
      <c r="K189" s="238"/>
    </row>
    <row r="190" spans="2:11" s="1" customFormat="1" ht="15" customHeight="1">
      <c r="B190" s="215"/>
      <c r="C190" s="192" t="s">
        <v>459</v>
      </c>
      <c r="D190" s="192"/>
      <c r="E190" s="192"/>
      <c r="F190" s="213" t="s">
        <v>395</v>
      </c>
      <c r="G190" s="192"/>
      <c r="H190" s="192" t="s">
        <v>472</v>
      </c>
      <c r="I190" s="192" t="s">
        <v>430</v>
      </c>
      <c r="J190" s="192"/>
      <c r="K190" s="238"/>
    </row>
    <row r="191" spans="2:11" s="1" customFormat="1" ht="15" customHeight="1">
      <c r="B191" s="215"/>
      <c r="C191" s="192" t="s">
        <v>92</v>
      </c>
      <c r="D191" s="192"/>
      <c r="E191" s="192"/>
      <c r="F191" s="213" t="s">
        <v>401</v>
      </c>
      <c r="G191" s="192"/>
      <c r="H191" s="192" t="s">
        <v>473</v>
      </c>
      <c r="I191" s="192" t="s">
        <v>397</v>
      </c>
      <c r="J191" s="192">
        <v>50</v>
      </c>
      <c r="K191" s="238"/>
    </row>
    <row r="192" spans="2:11" s="1" customFormat="1" ht="15" customHeight="1">
      <c r="B192" s="215"/>
      <c r="C192" s="192" t="s">
        <v>474</v>
      </c>
      <c r="D192" s="192"/>
      <c r="E192" s="192"/>
      <c r="F192" s="213" t="s">
        <v>401</v>
      </c>
      <c r="G192" s="192"/>
      <c r="H192" s="192" t="s">
        <v>475</v>
      </c>
      <c r="I192" s="192" t="s">
        <v>476</v>
      </c>
      <c r="J192" s="192"/>
      <c r="K192" s="238"/>
    </row>
    <row r="193" spans="2:11" s="1" customFormat="1" ht="15" customHeight="1">
      <c r="B193" s="215"/>
      <c r="C193" s="192" t="s">
        <v>477</v>
      </c>
      <c r="D193" s="192"/>
      <c r="E193" s="192"/>
      <c r="F193" s="213" t="s">
        <v>401</v>
      </c>
      <c r="G193" s="192"/>
      <c r="H193" s="192" t="s">
        <v>478</v>
      </c>
      <c r="I193" s="192" t="s">
        <v>476</v>
      </c>
      <c r="J193" s="192"/>
      <c r="K193" s="238"/>
    </row>
    <row r="194" spans="2:11" s="1" customFormat="1" ht="15" customHeight="1">
      <c r="B194" s="215"/>
      <c r="C194" s="192" t="s">
        <v>479</v>
      </c>
      <c r="D194" s="192"/>
      <c r="E194" s="192"/>
      <c r="F194" s="213" t="s">
        <v>401</v>
      </c>
      <c r="G194" s="192"/>
      <c r="H194" s="192" t="s">
        <v>480</v>
      </c>
      <c r="I194" s="192" t="s">
        <v>476</v>
      </c>
      <c r="J194" s="192"/>
      <c r="K194" s="238"/>
    </row>
    <row r="195" spans="2:11" s="1" customFormat="1" ht="15" customHeight="1">
      <c r="B195" s="215"/>
      <c r="C195" s="252" t="s">
        <v>481</v>
      </c>
      <c r="D195" s="192"/>
      <c r="E195" s="192"/>
      <c r="F195" s="213" t="s">
        <v>401</v>
      </c>
      <c r="G195" s="192"/>
      <c r="H195" s="192" t="s">
        <v>482</v>
      </c>
      <c r="I195" s="192" t="s">
        <v>483</v>
      </c>
      <c r="J195" s="253" t="s">
        <v>484</v>
      </c>
      <c r="K195" s="238"/>
    </row>
    <row r="196" spans="2:11" s="1" customFormat="1" ht="15" customHeight="1">
      <c r="B196" s="215"/>
      <c r="C196" s="252" t="s">
        <v>37</v>
      </c>
      <c r="D196" s="192"/>
      <c r="E196" s="192"/>
      <c r="F196" s="213" t="s">
        <v>395</v>
      </c>
      <c r="G196" s="192"/>
      <c r="H196" s="189" t="s">
        <v>485</v>
      </c>
      <c r="I196" s="192" t="s">
        <v>486</v>
      </c>
      <c r="J196" s="192"/>
      <c r="K196" s="238"/>
    </row>
    <row r="197" spans="2:11" s="1" customFormat="1" ht="15" customHeight="1">
      <c r="B197" s="215"/>
      <c r="C197" s="252" t="s">
        <v>487</v>
      </c>
      <c r="D197" s="192"/>
      <c r="E197" s="192"/>
      <c r="F197" s="213" t="s">
        <v>395</v>
      </c>
      <c r="G197" s="192"/>
      <c r="H197" s="192" t="s">
        <v>488</v>
      </c>
      <c r="I197" s="192" t="s">
        <v>430</v>
      </c>
      <c r="J197" s="192"/>
      <c r="K197" s="238"/>
    </row>
    <row r="198" spans="2:11" s="1" customFormat="1" ht="15" customHeight="1">
      <c r="B198" s="215"/>
      <c r="C198" s="252" t="s">
        <v>489</v>
      </c>
      <c r="D198" s="192"/>
      <c r="E198" s="192"/>
      <c r="F198" s="213" t="s">
        <v>395</v>
      </c>
      <c r="G198" s="192"/>
      <c r="H198" s="192" t="s">
        <v>490</v>
      </c>
      <c r="I198" s="192" t="s">
        <v>430</v>
      </c>
      <c r="J198" s="192"/>
      <c r="K198" s="238"/>
    </row>
    <row r="199" spans="2:11" s="1" customFormat="1" ht="15" customHeight="1">
      <c r="B199" s="215"/>
      <c r="C199" s="252" t="s">
        <v>491</v>
      </c>
      <c r="D199" s="192"/>
      <c r="E199" s="192"/>
      <c r="F199" s="213" t="s">
        <v>401</v>
      </c>
      <c r="G199" s="192"/>
      <c r="H199" s="192" t="s">
        <v>492</v>
      </c>
      <c r="I199" s="192" t="s">
        <v>430</v>
      </c>
      <c r="J199" s="192"/>
      <c r="K199" s="238"/>
    </row>
    <row r="200" spans="2:11" s="1" customFormat="1" ht="15" customHeight="1">
      <c r="B200" s="244"/>
      <c r="C200" s="254"/>
      <c r="D200" s="245"/>
      <c r="E200" s="245"/>
      <c r="F200" s="245"/>
      <c r="G200" s="245"/>
      <c r="H200" s="245"/>
      <c r="I200" s="245"/>
      <c r="J200" s="245"/>
      <c r="K200" s="246"/>
    </row>
    <row r="201" spans="2:11" s="1" customFormat="1" ht="18.75" customHeight="1">
      <c r="B201" s="226"/>
      <c r="C201" s="236"/>
      <c r="D201" s="236"/>
      <c r="E201" s="236"/>
      <c r="F201" s="247"/>
      <c r="G201" s="236"/>
      <c r="H201" s="236"/>
      <c r="I201" s="236"/>
      <c r="J201" s="236"/>
      <c r="K201" s="226"/>
    </row>
    <row r="202" spans="2:11" s="1" customFormat="1" ht="18.75" customHeight="1">
      <c r="B202" s="199"/>
      <c r="C202" s="199"/>
      <c r="D202" s="199"/>
      <c r="E202" s="199"/>
      <c r="F202" s="199"/>
      <c r="G202" s="199"/>
      <c r="H202" s="199"/>
      <c r="I202" s="199"/>
      <c r="J202" s="199"/>
      <c r="K202" s="199"/>
    </row>
    <row r="203" spans="2:11" s="1" customFormat="1" ht="13.5">
      <c r="B203" s="181"/>
      <c r="C203" s="182"/>
      <c r="D203" s="182"/>
      <c r="E203" s="182"/>
      <c r="F203" s="182"/>
      <c r="G203" s="182"/>
      <c r="H203" s="182"/>
      <c r="I203" s="182"/>
      <c r="J203" s="182"/>
      <c r="K203" s="183"/>
    </row>
    <row r="204" spans="2:11" s="1" customFormat="1" ht="21" customHeight="1">
      <c r="B204" s="184"/>
      <c r="C204" s="299" t="s">
        <v>493</v>
      </c>
      <c r="D204" s="299"/>
      <c r="E204" s="299"/>
      <c r="F204" s="299"/>
      <c r="G204" s="299"/>
      <c r="H204" s="299"/>
      <c r="I204" s="299"/>
      <c r="J204" s="299"/>
      <c r="K204" s="185"/>
    </row>
    <row r="205" spans="2:11" s="1" customFormat="1" ht="25.5" customHeight="1">
      <c r="B205" s="184"/>
      <c r="C205" s="255" t="s">
        <v>494</v>
      </c>
      <c r="D205" s="255"/>
      <c r="E205" s="255"/>
      <c r="F205" s="255" t="s">
        <v>495</v>
      </c>
      <c r="G205" s="256"/>
      <c r="H205" s="300" t="s">
        <v>496</v>
      </c>
      <c r="I205" s="300"/>
      <c r="J205" s="300"/>
      <c r="K205" s="185"/>
    </row>
    <row r="206" spans="2:11" s="1" customFormat="1" ht="5.25" customHeight="1">
      <c r="B206" s="215"/>
      <c r="C206" s="210"/>
      <c r="D206" s="210"/>
      <c r="E206" s="210"/>
      <c r="F206" s="210"/>
      <c r="G206" s="236"/>
      <c r="H206" s="210"/>
      <c r="I206" s="210"/>
      <c r="J206" s="210"/>
      <c r="K206" s="238"/>
    </row>
    <row r="207" spans="2:11" s="1" customFormat="1" ht="15" customHeight="1">
      <c r="B207" s="215"/>
      <c r="C207" s="192" t="s">
        <v>486</v>
      </c>
      <c r="D207" s="192"/>
      <c r="E207" s="192"/>
      <c r="F207" s="213" t="s">
        <v>38</v>
      </c>
      <c r="G207" s="192"/>
      <c r="H207" s="301" t="s">
        <v>497</v>
      </c>
      <c r="I207" s="301"/>
      <c r="J207" s="301"/>
      <c r="K207" s="238"/>
    </row>
    <row r="208" spans="2:11" s="1" customFormat="1" ht="15" customHeight="1">
      <c r="B208" s="215"/>
      <c r="C208" s="192"/>
      <c r="D208" s="192"/>
      <c r="E208" s="192"/>
      <c r="F208" s="213" t="s">
        <v>39</v>
      </c>
      <c r="G208" s="192"/>
      <c r="H208" s="301" t="s">
        <v>498</v>
      </c>
      <c r="I208" s="301"/>
      <c r="J208" s="301"/>
      <c r="K208" s="238"/>
    </row>
    <row r="209" spans="2:11" s="1" customFormat="1" ht="15" customHeight="1">
      <c r="B209" s="215"/>
      <c r="C209" s="192"/>
      <c r="D209" s="192"/>
      <c r="E209" s="192"/>
      <c r="F209" s="213" t="s">
        <v>42</v>
      </c>
      <c r="G209" s="192"/>
      <c r="H209" s="301" t="s">
        <v>499</v>
      </c>
      <c r="I209" s="301"/>
      <c r="J209" s="301"/>
      <c r="K209" s="238"/>
    </row>
    <row r="210" spans="2:11" s="1" customFormat="1" ht="15" customHeight="1">
      <c r="B210" s="215"/>
      <c r="C210" s="192"/>
      <c r="D210" s="192"/>
      <c r="E210" s="192"/>
      <c r="F210" s="213" t="s">
        <v>40</v>
      </c>
      <c r="G210" s="192"/>
      <c r="H210" s="301" t="s">
        <v>500</v>
      </c>
      <c r="I210" s="301"/>
      <c r="J210" s="301"/>
      <c r="K210" s="238"/>
    </row>
    <row r="211" spans="2:11" s="1" customFormat="1" ht="15" customHeight="1">
      <c r="B211" s="215"/>
      <c r="C211" s="192"/>
      <c r="D211" s="192"/>
      <c r="E211" s="192"/>
      <c r="F211" s="213" t="s">
        <v>41</v>
      </c>
      <c r="G211" s="192"/>
      <c r="H211" s="301" t="s">
        <v>501</v>
      </c>
      <c r="I211" s="301"/>
      <c r="J211" s="301"/>
      <c r="K211" s="238"/>
    </row>
    <row r="212" spans="2:11" s="1" customFormat="1" ht="15" customHeight="1">
      <c r="B212" s="215"/>
      <c r="C212" s="192"/>
      <c r="D212" s="192"/>
      <c r="E212" s="192"/>
      <c r="F212" s="213"/>
      <c r="G212" s="192"/>
      <c r="H212" s="192"/>
      <c r="I212" s="192"/>
      <c r="J212" s="192"/>
      <c r="K212" s="238"/>
    </row>
    <row r="213" spans="2:11" s="1" customFormat="1" ht="15" customHeight="1">
      <c r="B213" s="215"/>
      <c r="C213" s="192" t="s">
        <v>442</v>
      </c>
      <c r="D213" s="192"/>
      <c r="E213" s="192"/>
      <c r="F213" s="213" t="s">
        <v>73</v>
      </c>
      <c r="G213" s="192"/>
      <c r="H213" s="301" t="s">
        <v>502</v>
      </c>
      <c r="I213" s="301"/>
      <c r="J213" s="301"/>
      <c r="K213" s="238"/>
    </row>
    <row r="214" spans="2:11" s="1" customFormat="1" ht="15" customHeight="1">
      <c r="B214" s="215"/>
      <c r="C214" s="192"/>
      <c r="D214" s="192"/>
      <c r="E214" s="192"/>
      <c r="F214" s="213" t="s">
        <v>339</v>
      </c>
      <c r="G214" s="192"/>
      <c r="H214" s="301" t="s">
        <v>340</v>
      </c>
      <c r="I214" s="301"/>
      <c r="J214" s="301"/>
      <c r="K214" s="238"/>
    </row>
    <row r="215" spans="2:11" s="1" customFormat="1" ht="15" customHeight="1">
      <c r="B215" s="215"/>
      <c r="C215" s="192"/>
      <c r="D215" s="192"/>
      <c r="E215" s="192"/>
      <c r="F215" s="213" t="s">
        <v>337</v>
      </c>
      <c r="G215" s="192"/>
      <c r="H215" s="301" t="s">
        <v>503</v>
      </c>
      <c r="I215" s="301"/>
      <c r="J215" s="301"/>
      <c r="K215" s="238"/>
    </row>
    <row r="216" spans="2:11" s="1" customFormat="1" ht="15" customHeight="1">
      <c r="B216" s="257"/>
      <c r="C216" s="192"/>
      <c r="D216" s="192"/>
      <c r="E216" s="192"/>
      <c r="F216" s="213" t="s">
        <v>341</v>
      </c>
      <c r="G216" s="252"/>
      <c r="H216" s="302" t="s">
        <v>342</v>
      </c>
      <c r="I216" s="302"/>
      <c r="J216" s="302"/>
      <c r="K216" s="258"/>
    </row>
    <row r="217" spans="2:11" s="1" customFormat="1" ht="15" customHeight="1">
      <c r="B217" s="257"/>
      <c r="C217" s="192"/>
      <c r="D217" s="192"/>
      <c r="E217" s="192"/>
      <c r="F217" s="213" t="s">
        <v>217</v>
      </c>
      <c r="G217" s="252"/>
      <c r="H217" s="302" t="s">
        <v>504</v>
      </c>
      <c r="I217" s="302"/>
      <c r="J217" s="302"/>
      <c r="K217" s="258"/>
    </row>
    <row r="218" spans="2:11" s="1" customFormat="1" ht="15" customHeight="1">
      <c r="B218" s="257"/>
      <c r="C218" s="192"/>
      <c r="D218" s="192"/>
      <c r="E218" s="192"/>
      <c r="F218" s="213"/>
      <c r="G218" s="252"/>
      <c r="H218" s="242"/>
      <c r="I218" s="242"/>
      <c r="J218" s="242"/>
      <c r="K218" s="258"/>
    </row>
    <row r="219" spans="2:11" s="1" customFormat="1" ht="15" customHeight="1">
      <c r="B219" s="257"/>
      <c r="C219" s="192" t="s">
        <v>466</v>
      </c>
      <c r="D219" s="192"/>
      <c r="E219" s="192"/>
      <c r="F219" s="213">
        <v>1</v>
      </c>
      <c r="G219" s="252"/>
      <c r="H219" s="302" t="s">
        <v>505</v>
      </c>
      <c r="I219" s="302"/>
      <c r="J219" s="302"/>
      <c r="K219" s="258"/>
    </row>
    <row r="220" spans="2:11" s="1" customFormat="1" ht="15" customHeight="1">
      <c r="B220" s="257"/>
      <c r="C220" s="192"/>
      <c r="D220" s="192"/>
      <c r="E220" s="192"/>
      <c r="F220" s="213">
        <v>2</v>
      </c>
      <c r="G220" s="252"/>
      <c r="H220" s="302" t="s">
        <v>506</v>
      </c>
      <c r="I220" s="302"/>
      <c r="J220" s="302"/>
      <c r="K220" s="258"/>
    </row>
    <row r="221" spans="2:11" s="1" customFormat="1" ht="15" customHeight="1">
      <c r="B221" s="257"/>
      <c r="C221" s="192"/>
      <c r="D221" s="192"/>
      <c r="E221" s="192"/>
      <c r="F221" s="213">
        <v>3</v>
      </c>
      <c r="G221" s="252"/>
      <c r="H221" s="302" t="s">
        <v>507</v>
      </c>
      <c r="I221" s="302"/>
      <c r="J221" s="302"/>
      <c r="K221" s="258"/>
    </row>
    <row r="222" spans="2:11" s="1" customFormat="1" ht="15" customHeight="1">
      <c r="B222" s="257"/>
      <c r="C222" s="192"/>
      <c r="D222" s="192"/>
      <c r="E222" s="192"/>
      <c r="F222" s="213">
        <v>4</v>
      </c>
      <c r="G222" s="252"/>
      <c r="H222" s="302" t="s">
        <v>508</v>
      </c>
      <c r="I222" s="302"/>
      <c r="J222" s="302"/>
      <c r="K222" s="258"/>
    </row>
    <row r="223" spans="2:11" s="1" customFormat="1" ht="12.75" customHeight="1">
      <c r="B223" s="259"/>
      <c r="C223" s="260"/>
      <c r="D223" s="260"/>
      <c r="E223" s="260"/>
      <c r="F223" s="260"/>
      <c r="G223" s="260"/>
      <c r="H223" s="260"/>
      <c r="I223" s="260"/>
      <c r="J223" s="260"/>
      <c r="K223" s="261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6:J6"/>
    <mergeCell ref="C7:J7"/>
    <mergeCell ref="D11:J11"/>
    <mergeCell ref="D15:J15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7:J217"/>
    <mergeCell ref="H219:J219"/>
    <mergeCell ref="H220:J220"/>
    <mergeCell ref="H221:J221"/>
    <mergeCell ref="H222:J222"/>
    <mergeCell ref="H211:J211"/>
    <mergeCell ref="H213:J213"/>
    <mergeCell ref="H214:J214"/>
    <mergeCell ref="H215:J215"/>
    <mergeCell ref="H216:J216"/>
    <mergeCell ref="H205:J205"/>
    <mergeCell ref="H207:J207"/>
    <mergeCell ref="H208:J208"/>
    <mergeCell ref="H209:J209"/>
    <mergeCell ref="H210:J210"/>
    <mergeCell ref="C102:J102"/>
    <mergeCell ref="C122:J122"/>
    <mergeCell ref="C147:J147"/>
    <mergeCell ref="C171:J171"/>
    <mergeCell ref="C204:J204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Rekapitulace zakázky</vt:lpstr>
      <vt:lpstr>SO 110 - Kolejové úpravy ...</vt:lpstr>
      <vt:lpstr>Pokyny pro vyplnění</vt:lpstr>
      <vt:lpstr>'Rekapitulace zakázky'!Názvy_tisku</vt:lpstr>
      <vt:lpstr>'SO 110 - Kolejové úpravy ...'!Názvy_tisku</vt:lpstr>
      <vt:lpstr>'Rekapitulace zakázky'!Oblast_tisku</vt:lpstr>
      <vt:lpstr>'SO 110 - Kolejové úpravy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Kazda Jan, Ing.</cp:lastModifiedBy>
  <dcterms:created xsi:type="dcterms:W3CDTF">2021-03-16T06:53:08Z</dcterms:created>
  <dcterms:modified xsi:type="dcterms:W3CDTF">2021-03-17T08:20:05Z</dcterms:modified>
</cp:coreProperties>
</file>